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TENTE02\Desktop\"/>
    </mc:Choice>
  </mc:AlternateContent>
  <xr:revisionPtr revIDLastSave="0" documentId="8_{92BB700C-23E9-436C-8B03-5796C8641637}" xr6:coauthVersionLast="47" xr6:coauthVersionMax="47" xr10:uidLastSave="{00000000-0000-0000-0000-000000000000}"/>
  <bookViews>
    <workbookView xWindow="-120" yWindow="-120" windowWidth="20730" windowHeight="11160" xr2:uid="{00000000-000D-0000-FFFF-FFFF00000000}"/>
  </bookViews>
  <sheets>
    <sheet name="Modello Piano flussi cassa" sheetId="4" r:id="rId1"/>
    <sheet name="ModelloPianoFlussiCassa_PEG" sheetId="6" r:id="rId2"/>
  </sheets>
  <definedNames>
    <definedName name="_xlnm.Print_Area" localSheetId="0">'Modello Piano flussi cassa'!$A$1:$J$110</definedName>
    <definedName name="_xlnm.Print_Area" localSheetId="1">ModelloPianoFlussiCassa_PEG!$A$1:$N$219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9" i="6" l="1"/>
  <c r="K209" i="6"/>
  <c r="I209" i="6"/>
  <c r="G209" i="6"/>
  <c r="N207" i="6"/>
  <c r="L207" i="6"/>
  <c r="J207" i="6"/>
  <c r="H207" i="6"/>
  <c r="N201" i="6"/>
  <c r="N209" i="6" s="1"/>
  <c r="L201" i="6"/>
  <c r="L209" i="6" s="1"/>
  <c r="J201" i="6"/>
  <c r="H201" i="6"/>
  <c r="H209" i="6" s="1"/>
  <c r="N200" i="6"/>
  <c r="M200" i="6"/>
  <c r="L200" i="6"/>
  <c r="K200" i="6"/>
  <c r="J200" i="6"/>
  <c r="I200" i="6"/>
  <c r="H200" i="6"/>
  <c r="G200" i="6"/>
  <c r="N197" i="6"/>
  <c r="M197" i="6"/>
  <c r="L197" i="6"/>
  <c r="K197" i="6"/>
  <c r="J197" i="6"/>
  <c r="I197" i="6"/>
  <c r="H197" i="6"/>
  <c r="G197" i="6"/>
  <c r="N190" i="6"/>
  <c r="M190" i="6"/>
  <c r="L190" i="6"/>
  <c r="K190" i="6"/>
  <c r="J190" i="6"/>
  <c r="I190" i="6"/>
  <c r="H190" i="6"/>
  <c r="G190" i="6"/>
  <c r="M185" i="6"/>
  <c r="L185" i="6"/>
  <c r="K185" i="6"/>
  <c r="I185" i="6"/>
  <c r="G185" i="6"/>
  <c r="N172" i="6"/>
  <c r="N185" i="6" s="1"/>
  <c r="L172" i="6"/>
  <c r="J172" i="6"/>
  <c r="J185" i="6" s="1"/>
  <c r="H172" i="6"/>
  <c r="H185" i="6" s="1"/>
  <c r="M170" i="6"/>
  <c r="K170" i="6"/>
  <c r="I170" i="6"/>
  <c r="G170" i="6"/>
  <c r="N162" i="6"/>
  <c r="L162" i="6"/>
  <c r="J162" i="6"/>
  <c r="H162" i="6"/>
  <c r="N143" i="6"/>
  <c r="L143" i="6"/>
  <c r="J143" i="6"/>
  <c r="H143" i="6"/>
  <c r="N112" i="6"/>
  <c r="L112" i="6"/>
  <c r="J112" i="6"/>
  <c r="H112" i="6"/>
  <c r="N106" i="6"/>
  <c r="L106" i="6"/>
  <c r="J106" i="6"/>
  <c r="J170" i="6" s="1"/>
  <c r="H106" i="6"/>
  <c r="N96" i="6"/>
  <c r="L96" i="6"/>
  <c r="J96" i="6"/>
  <c r="H96" i="6"/>
  <c r="N91" i="6"/>
  <c r="N215" i="6" s="1"/>
  <c r="L91" i="6"/>
  <c r="L215" i="6" s="1"/>
  <c r="J91" i="6"/>
  <c r="J215" i="6" s="1"/>
  <c r="H91" i="6"/>
  <c r="H215" i="6" s="1"/>
  <c r="M86" i="6"/>
  <c r="L86" i="6"/>
  <c r="K86" i="6"/>
  <c r="I86" i="6"/>
  <c r="G86" i="6"/>
  <c r="N83" i="6"/>
  <c r="N86" i="6" s="1"/>
  <c r="L83" i="6"/>
  <c r="J83" i="6"/>
  <c r="J86" i="6" s="1"/>
  <c r="H83" i="6"/>
  <c r="H86" i="6" s="1"/>
  <c r="N77" i="6"/>
  <c r="L77" i="6"/>
  <c r="J77" i="6"/>
  <c r="H77" i="6"/>
  <c r="N76" i="6"/>
  <c r="M76" i="6"/>
  <c r="L76" i="6"/>
  <c r="K76" i="6"/>
  <c r="J76" i="6"/>
  <c r="I76" i="6"/>
  <c r="H76" i="6"/>
  <c r="G76" i="6"/>
  <c r="N71" i="6"/>
  <c r="M71" i="6"/>
  <c r="L71" i="6"/>
  <c r="K71" i="6"/>
  <c r="J71" i="6"/>
  <c r="I71" i="6"/>
  <c r="H71" i="6"/>
  <c r="G71" i="6"/>
  <c r="M66" i="6"/>
  <c r="L66" i="6"/>
  <c r="K66" i="6"/>
  <c r="I66" i="6"/>
  <c r="G66" i="6"/>
  <c r="N63" i="6"/>
  <c r="N66" i="6" s="1"/>
  <c r="L63" i="6"/>
  <c r="J63" i="6"/>
  <c r="J66" i="6" s="1"/>
  <c r="H63" i="6"/>
  <c r="H66" i="6" s="1"/>
  <c r="N50" i="6"/>
  <c r="L50" i="6"/>
  <c r="J50" i="6"/>
  <c r="H50" i="6"/>
  <c r="M48" i="6"/>
  <c r="L48" i="6"/>
  <c r="K48" i="6"/>
  <c r="I48" i="6"/>
  <c r="G48" i="6"/>
  <c r="N36" i="6"/>
  <c r="N48" i="6" s="1"/>
  <c r="L36" i="6"/>
  <c r="J36" i="6"/>
  <c r="J48" i="6" s="1"/>
  <c r="H36" i="6"/>
  <c r="H48" i="6" s="1"/>
  <c r="M35" i="6"/>
  <c r="K35" i="6"/>
  <c r="I35" i="6"/>
  <c r="G35" i="6"/>
  <c r="N29" i="6"/>
  <c r="N35" i="6" s="1"/>
  <c r="L29" i="6"/>
  <c r="L35" i="6" s="1"/>
  <c r="J29" i="6"/>
  <c r="J35" i="6" s="1"/>
  <c r="H29" i="6"/>
  <c r="H35" i="6" s="1"/>
  <c r="M28" i="6"/>
  <c r="K28" i="6"/>
  <c r="I28" i="6"/>
  <c r="G28" i="6"/>
  <c r="N17" i="6"/>
  <c r="N28" i="6" s="1"/>
  <c r="L17" i="6"/>
  <c r="L28" i="6" s="1"/>
  <c r="J17" i="6"/>
  <c r="J28" i="6" s="1"/>
  <c r="H17" i="6"/>
  <c r="H28" i="6" s="1"/>
  <c r="J100" i="4"/>
  <c r="I100" i="4"/>
  <c r="H100" i="4"/>
  <c r="G100" i="4"/>
  <c r="F100" i="4"/>
  <c r="E100" i="4"/>
  <c r="D100" i="4"/>
  <c r="C100" i="4"/>
  <c r="J96" i="4"/>
  <c r="I96" i="4"/>
  <c r="H96" i="4"/>
  <c r="G96" i="4"/>
  <c r="F96" i="4"/>
  <c r="E96" i="4"/>
  <c r="D96" i="4"/>
  <c r="C96" i="4"/>
  <c r="J90" i="4"/>
  <c r="I90" i="4"/>
  <c r="H90" i="4"/>
  <c r="G90" i="4"/>
  <c r="F90" i="4"/>
  <c r="E90" i="4"/>
  <c r="D90" i="4"/>
  <c r="C90" i="4"/>
  <c r="J85" i="4"/>
  <c r="I85" i="4"/>
  <c r="H85" i="4"/>
  <c r="G85" i="4"/>
  <c r="F85" i="4"/>
  <c r="E85" i="4"/>
  <c r="D85" i="4"/>
  <c r="C85" i="4"/>
  <c r="J79" i="4"/>
  <c r="I79" i="4"/>
  <c r="H79" i="4"/>
  <c r="G79" i="4"/>
  <c r="F79" i="4"/>
  <c r="E79" i="4"/>
  <c r="D79" i="4"/>
  <c r="C79" i="4"/>
  <c r="J64" i="4"/>
  <c r="J106" i="4" s="1"/>
  <c r="H64" i="4"/>
  <c r="H106" i="4" s="1"/>
  <c r="F64" i="4"/>
  <c r="F106" i="4" s="1"/>
  <c r="D64" i="4"/>
  <c r="D106" i="4" s="1"/>
  <c r="J59" i="4"/>
  <c r="I59" i="4"/>
  <c r="H59" i="4"/>
  <c r="G59" i="4"/>
  <c r="F59" i="4"/>
  <c r="E59" i="4"/>
  <c r="D59" i="4"/>
  <c r="C59" i="4"/>
  <c r="J56" i="4"/>
  <c r="I56" i="4"/>
  <c r="H56" i="4"/>
  <c r="G56" i="4"/>
  <c r="F56" i="4"/>
  <c r="E56" i="4"/>
  <c r="D56" i="4"/>
  <c r="C56" i="4"/>
  <c r="J51" i="4"/>
  <c r="I51" i="4"/>
  <c r="H51" i="4"/>
  <c r="G51" i="4"/>
  <c r="F51" i="4"/>
  <c r="E51" i="4"/>
  <c r="D51" i="4"/>
  <c r="C51" i="4"/>
  <c r="J46" i="4"/>
  <c r="I46" i="4"/>
  <c r="H46" i="4"/>
  <c r="G46" i="4"/>
  <c r="F46" i="4"/>
  <c r="E46" i="4"/>
  <c r="D46" i="4"/>
  <c r="C46" i="4"/>
  <c r="J40" i="4"/>
  <c r="I40" i="4"/>
  <c r="H40" i="4"/>
  <c r="G40" i="4"/>
  <c r="F40" i="4"/>
  <c r="E40" i="4"/>
  <c r="D40" i="4"/>
  <c r="C40" i="4"/>
  <c r="J34" i="4"/>
  <c r="I34" i="4"/>
  <c r="H34" i="4"/>
  <c r="G34" i="4"/>
  <c r="F34" i="4"/>
  <c r="E34" i="4"/>
  <c r="D34" i="4"/>
  <c r="C34" i="4"/>
  <c r="J18" i="4"/>
  <c r="J17" i="4" s="1"/>
  <c r="J30" i="4" s="1"/>
  <c r="I18" i="4"/>
  <c r="I17" i="4" s="1"/>
  <c r="I30" i="4" s="1"/>
  <c r="H18" i="4"/>
  <c r="H17" i="4" s="1"/>
  <c r="H30" i="4" s="1"/>
  <c r="G18" i="4"/>
  <c r="G17" i="4" s="1"/>
  <c r="G30" i="4" s="1"/>
  <c r="F18" i="4"/>
  <c r="F17" i="4" s="1"/>
  <c r="F30" i="4" s="1"/>
  <c r="E18" i="4"/>
  <c r="E17" i="4" s="1"/>
  <c r="E30" i="4" s="1"/>
  <c r="D18" i="4"/>
  <c r="D17" i="4" s="1"/>
  <c r="D30" i="4" s="1"/>
  <c r="C18" i="4"/>
  <c r="C17" i="4" s="1"/>
  <c r="C30" i="4" s="1"/>
  <c r="J102" i="4" l="1"/>
  <c r="C102" i="4"/>
  <c r="K88" i="6"/>
  <c r="K90" i="6" s="1"/>
  <c r="D102" i="4"/>
  <c r="E102" i="4"/>
  <c r="M88" i="6"/>
  <c r="M90" i="6" s="1"/>
  <c r="L170" i="6"/>
  <c r="L211" i="6" s="1"/>
  <c r="J61" i="4"/>
  <c r="J63" i="4" s="1"/>
  <c r="J105" i="4" s="1"/>
  <c r="J107" i="4" s="1"/>
  <c r="F102" i="4"/>
  <c r="N170" i="6"/>
  <c r="G211" i="6"/>
  <c r="C61" i="4"/>
  <c r="C63" i="4" s="1"/>
  <c r="C105" i="4" s="1"/>
  <c r="G102" i="4"/>
  <c r="G88" i="6"/>
  <c r="G90" i="6" s="1"/>
  <c r="G214" i="6" s="1"/>
  <c r="H170" i="6"/>
  <c r="H211" i="6" s="1"/>
  <c r="J209" i="6"/>
  <c r="I211" i="6"/>
  <c r="H102" i="4"/>
  <c r="K211" i="6"/>
  <c r="I102" i="4"/>
  <c r="I88" i="6"/>
  <c r="I90" i="6" s="1"/>
  <c r="I214" i="6" s="1"/>
  <c r="N211" i="6"/>
  <c r="M211" i="6"/>
  <c r="D61" i="4"/>
  <c r="D63" i="4" s="1"/>
  <c r="D105" i="4" s="1"/>
  <c r="D107" i="4" s="1"/>
  <c r="J88" i="6"/>
  <c r="J90" i="6" s="1"/>
  <c r="K214" i="6"/>
  <c r="H88" i="6"/>
  <c r="H90" i="6" s="1"/>
  <c r="H61" i="4"/>
  <c r="H63" i="4" s="1"/>
  <c r="H105" i="4" s="1"/>
  <c r="H107" i="4" s="1"/>
  <c r="L88" i="6"/>
  <c r="L90" i="6" s="1"/>
  <c r="F61" i="4"/>
  <c r="F63" i="4" s="1"/>
  <c r="F105" i="4" s="1"/>
  <c r="F107" i="4" s="1"/>
  <c r="I61" i="4"/>
  <c r="I63" i="4" s="1"/>
  <c r="I105" i="4" s="1"/>
  <c r="M214" i="6"/>
  <c r="N88" i="6"/>
  <c r="N90" i="6" s="1"/>
  <c r="J211" i="6"/>
  <c r="E61" i="4"/>
  <c r="E63" i="4" s="1"/>
  <c r="E105" i="4" s="1"/>
  <c r="G61" i="4"/>
  <c r="G63" i="4" s="1"/>
  <c r="G105" i="4" s="1"/>
  <c r="H214" i="6" l="1"/>
  <c r="H216" i="6" s="1"/>
  <c r="N214" i="6"/>
  <c r="N216" i="6" s="1"/>
  <c r="L214" i="6"/>
  <c r="L216" i="6" s="1"/>
  <c r="J214" i="6"/>
  <c r="J216" i="6" s="1"/>
</calcChain>
</file>

<file path=xl/sharedStrings.xml><?xml version="1.0" encoding="utf-8"?>
<sst xmlns="http://schemas.openxmlformats.org/spreadsheetml/2006/main" count="877" uniqueCount="444">
  <si>
    <t>Contributi agli investimenti</t>
  </si>
  <si>
    <t>Altri trasferimenti in conto capitale</t>
  </si>
  <si>
    <t>Altre entrate in conto capitale</t>
  </si>
  <si>
    <t>Riscossioni  (in c/competenza e in c/residui)</t>
  </si>
  <si>
    <t>E.1.01.01.06.000</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</si>
  <si>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</si>
  <si>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</si>
  <si>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</si>
  <si>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</si>
  <si>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</si>
  <si>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</si>
  <si>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</si>
  <si>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</si>
  <si>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</si>
  <si>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</si>
  <si>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</si>
  <si>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</si>
  <si>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</si>
  <si>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</si>
  <si>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</si>
  <si>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</si>
  <si>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</si>
  <si>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</si>
  <si>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</si>
  <si>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</si>
  <si>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</si>
  <si>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</si>
  <si>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</si>
  <si>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</si>
  <si>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</si>
  <si>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</si>
  <si>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</si>
  <si>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</si>
  <si>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</si>
  <si>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</si>
  <si>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</si>
  <si>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</si>
  <si>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</si>
  <si>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</si>
  <si>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</si>
  <si>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</si>
  <si>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</si>
  <si>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</si>
  <si>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</si>
  <si>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</si>
  <si>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</si>
  <si>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</si>
  <si>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</si>
  <si>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</si>
  <si>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</si>
  <si>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</si>
  <si>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</si>
  <si>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</si>
  <si>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</si>
  <si>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</si>
  <si>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</si>
  <si>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</si>
  <si>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</si>
  <si>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</si>
  <si>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</si>
  <si>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</si>
  <si>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</si>
  <si>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</si>
  <si>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</si>
  <si>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</si>
  <si>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</si>
  <si>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</si>
  <si>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</si>
  <si>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</si>
  <si>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</si>
  <si>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</si>
  <si>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</si>
  <si>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</si>
  <si>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</si>
  <si>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</si>
  <si>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</si>
  <si>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</si>
  <si>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</si>
  <si>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</si>
  <si>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</si>
  <si>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</si>
  <si>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</si>
  <si>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</si>
  <si>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</si>
  <si>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</si>
  <si>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</si>
  <si>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</si>
  <si>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</si>
  <si>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</si>
  <si>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</si>
  <si>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</si>
  <si>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</si>
  <si>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</si>
  <si>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</si>
  <si>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</si>
  <si>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</si>
  <si>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</si>
  <si>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</si>
  <si>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</si>
  <si>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</si>
  <si>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</si>
  <si>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</si>
  <si>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</si>
  <si>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</si>
  <si>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</si>
  <si>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</si>
  <si>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</si>
  <si>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</si>
  <si>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</si>
  <si>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</si>
  <si>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</si>
  <si>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</si>
  <si>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</si>
  <si>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</si>
  <si>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</si>
  <si>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</si>
  <si>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</si>
  <si>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</si>
  <si>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</si>
  <si>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</si>
  <si>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</si>
  <si>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</si>
  <si>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</si>
  <si>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</si>
  <si>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</si>
  <si>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</si>
  <si>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</si>
  <si>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</si>
  <si>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</si>
  <si>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</si>
  <si>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</si>
  <si>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</si>
  <si>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</si>
  <si>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</si>
  <si>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</si>
  <si>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</si>
  <si>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</si>
  <si>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</si>
  <si>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</si>
  <si>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E.1.01.01.52.000</t>
  </si>
  <si>
    <t>Tassa smaltimento rifiuti solidi urbani</t>
  </si>
  <si>
    <t>E.1.01.01.51.000</t>
  </si>
  <si>
    <t>Addizionale comunale IRPEF</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</si>
  <si>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</si>
  <si>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</si>
  <si>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</si>
  <si>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</si>
  <si>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</si>
  <si>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</si>
  <si>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</si>
  <si>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</si>
  <si>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</si>
  <si>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</si>
  <si>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</si>
  <si>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Imposta municipale propria</t>
  </si>
  <si>
    <t xml:space="preserve">TOTALE RISCOSSIONI (al netto anticipazione del tesoriere) </t>
  </si>
  <si>
    <t>E.1.01.01.16.000</t>
  </si>
  <si>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</si>
  <si>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</si>
  <si>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</si>
  <si>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</si>
  <si>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</si>
  <si>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</si>
  <si>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</si>
  <si>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</si>
  <si>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</si>
  <si>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</si>
  <si>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</si>
  <si>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</si>
  <si>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</si>
  <si>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</si>
  <si>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</si>
  <si>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</si>
  <si>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</si>
  <si>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</si>
  <si>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</si>
  <si>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</si>
  <si>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</si>
  <si>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</si>
  <si>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</si>
  <si>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</si>
  <si>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Incassi effettivi (1)</t>
  </si>
  <si>
    <t>Pagamenti effettivi (1)</t>
  </si>
  <si>
    <t>Tassa occupazione spazi e aree pubbliche</t>
  </si>
  <si>
    <t>E.1.01.01.53.000</t>
  </si>
  <si>
    <t>Imposta comunale sulla pubblicità e diritto sulle pubbliche affissioni</t>
  </si>
  <si>
    <t/>
  </si>
  <si>
    <t>Altro...</t>
  </si>
  <si>
    <t>1.0101 - 15/15/1 - IMU- fattispecie diverse da abitazione principale</t>
  </si>
  <si>
    <t>E.1.01.01.06.000 - Imposta municipale propria</t>
  </si>
  <si>
    <t>E.1.01.01.06.001 - Imposta municipale propria riscossa a seguito dell'attività ordinaria di gestione</t>
  </si>
  <si>
    <t>Semestrale</t>
  </si>
  <si>
    <t>1.0101 - 60/60/1 - ADDIZIONALE COMUNALE IRPEF</t>
  </si>
  <si>
    <t>E.1.01.01.16.000 - Addizionale comunale IRPEF</t>
  </si>
  <si>
    <t>E.1.01.01.16.001 - Addizionale comunale IRPEF riscossa a seguito dell'attività ordinaria di gestione</t>
  </si>
  <si>
    <t>Tredicesimi</t>
  </si>
  <si>
    <t>1.0101 - 60/60/2 - 5x1000 gettito irpef</t>
  </si>
  <si>
    <t>Manuale</t>
  </si>
  <si>
    <t>1.0101 - 70/70/1 - CANONE UNICO PATRIMONIALE</t>
  </si>
  <si>
    <t>E.1.01.01.52.000 - Tassa occupazione spazi e aree pubbliche</t>
  </si>
  <si>
    <t>E.1.01.01.52.001 - Tassa occupazione spazi e aree pubbliche riscossa a seguito dell'attività ordinaria di gestione</t>
  </si>
  <si>
    <t>Dodicesimi</t>
  </si>
  <si>
    <t>1.0101 - 90/90/1 - TASSA SMALTIMENTO RIFIUTI_TARI</t>
  </si>
  <si>
    <t>E.1.01.01.51.000 - Tassa smaltimento rifiuti solidi urbani</t>
  </si>
  <si>
    <t>E.1.01.01.51.001 - Tassa smaltimento rifiuti solidi urbani riscossa a seguito dell'attività ordinaria di gestione</t>
  </si>
  <si>
    <t>1.0101 - 95/95/1 - RECUPERO EVASIONE TARI</t>
  </si>
  <si>
    <t xml:space="preserve"> - </t>
  </si>
  <si>
    <t>1.0101 - 100/100/1 - RECUPERO EVASIONE IMU</t>
  </si>
  <si>
    <t>E.1.01.01.06.002 - Imposte municipale propria riscosse a seguito di attività di verifica e controllo</t>
  </si>
  <si>
    <t>1.0101 - 110/110/1 - DIRITTI PUBBLICHE AFFISSIONI</t>
  </si>
  <si>
    <t>E.1.01.01.53.000 - Imposta comunale sulla pubblicità e diritto sulle pubbliche affissioni</t>
  </si>
  <si>
    <t>E.1.01.01.53.001 - Imposta comunale sulla pubblicità e diritto sulle pubbliche affissioni riscossa a seguito dell'attività ordinaria di gestione</t>
  </si>
  <si>
    <t>1.0301 - 132/132/1 - FONDO DI SOLIDARIETA' COMUNALE</t>
  </si>
  <si>
    <t>E.1.03.01.01.000 - Fondi perequativi dallo Stato</t>
  </si>
  <si>
    <t>E.1.03.01.01.001 - Fondi perequativi dallo Stato</t>
  </si>
  <si>
    <t>2.0101 - 140/140/1 - CONTRIBUTI STATALI PER INTERVENTI DEI COMUNI (ex sviluppo investimenti)</t>
  </si>
  <si>
    <t>E.2.01.01.01.000 - Trasferimenti correnti da Amministrazioni Centrali</t>
  </si>
  <si>
    <t>2.0101 - 140/140/2 - TRASFERIMENTI DALLO STATO PER CONSULTAZIONI ELETTORALI</t>
  </si>
  <si>
    <t>E.2.01.01.01.001 - Trasferimenti correnti da Ministeri</t>
  </si>
  <si>
    <t>2.0101 - 150/150/1 - ALTRI CONTRIBUTI DALLO STATO</t>
  </si>
  <si>
    <t>2.0101 - 341/341/1 - PA DIGITALE 2026 - APP IO</t>
  </si>
  <si>
    <t>2.0103 - 253/253/1 - SPONSORIZZAZIONI EVENTI DA IMPRESE</t>
  </si>
  <si>
    <t>E.2.01.03.01.000 - Sponsorizzazioni da imprese</t>
  </si>
  <si>
    <t>3.0100 - 240/240/1 - DIRITTI DI SEGRETERIA</t>
  </si>
  <si>
    <t>E.3.01.02.01.000 - Entrate dalla vendita di servizi</t>
  </si>
  <si>
    <t>E.3.01.02.01.999 - Proventi da servizi n.a.c.</t>
  </si>
  <si>
    <t>3.0100 - 250/250/1 - DIRITTI SEGRETERIA UFFICIO TECNICO</t>
  </si>
  <si>
    <t>E.3.01.02.01.032 - Proventi da diritti di segreteria e rogito</t>
  </si>
  <si>
    <t>3.0100 - 260/260/1 - DIRITTI RILASCIO CARTE D'IDENTITA'</t>
  </si>
  <si>
    <t>E.3.01.02.01.033 - Proventi da rilascio documenti e diritti di cancelleria</t>
  </si>
  <si>
    <t>3.0100 - 291/291/1 - AFFITTO SALA POLIVALENTE</t>
  </si>
  <si>
    <t>E.3.01.03.02.000 - Fitti, noleggi e locazioni</t>
  </si>
  <si>
    <t>E.3.01.03.02.002 - Locazioni di altri beni immobili</t>
  </si>
  <si>
    <t>3.0100 - 296/296/1 - PROVENTI DA SERVIZIO DOPOSCUOLA</t>
  </si>
  <si>
    <t>E.3.01.02.01.004 - Proventi da corsi extrascolastici</t>
  </si>
  <si>
    <t>Percentuale</t>
  </si>
  <si>
    <t>3.0100 - 322/322/1 - PROVENTI CONCESSIONE LOCULI CIMITERIALI</t>
  </si>
  <si>
    <t>E.3.01.03.01.000 - Canoni e concessioni e diritti reali di godimento</t>
  </si>
  <si>
    <t>E.3.01.03.01.003 - Proventi da concessioni su beni</t>
  </si>
  <si>
    <t>3.0500 - 350/350/2 - INTROITI E RIMBORSI DIVERSI</t>
  </si>
  <si>
    <t>E.3.05.99.99.000 - Altre entrate correnti n.a.c.</t>
  </si>
  <si>
    <t>E.3.05.99.99.999 - Altre entrate correnti n.a.c.</t>
  </si>
  <si>
    <t>4.0200 - 402/402/1 - CONTRIBUTO POTENZIAMENTO MESSA IN SICUREZZA SCUOLE ED EDIFI CI PUBBLICI 895000- RIF CAP USCITA 5735</t>
  </si>
  <si>
    <t>E.4.02.01.01.000 - Contributi agli investimenti da Amministrazioni Centrali</t>
  </si>
  <si>
    <t>4.0200 - 405/405/1 - LAVORI DI MESSA IN SICUREZZA STRADE COMUNALI (USC. 6185/1)</t>
  </si>
  <si>
    <t>E.4.02.01.01.001 - Contributi agli investimenti da Ministeri</t>
  </si>
  <si>
    <t>4.0200 - 479/479/1 - PA DIGITALE - MISURA 1.4.1. ESPERIENZA DEL CITTADINO CUP: I91F22001420006</t>
  </si>
  <si>
    <t>4.0200 - 479/479/2 - PA DIGITALE - MISURA 1.4.3. PAGOPA CUP: I91F22004160006</t>
  </si>
  <si>
    <t>4.0200 - 479/479/4 - PA DIGITALE - MISURA 1.4.4. - SERVIZIO DI INTEGRAZIONE DI ANSC - CUP:I51F24002110006</t>
  </si>
  <si>
    <t>E.4.02.05.99.000 - Altri contributi agli investimenti dall'Unione Europea</t>
  </si>
  <si>
    <t>E.4.02.05.99.999 - Altri contributi agli investimenti dall'Unione Europea</t>
  </si>
  <si>
    <t>4.0200 - 479/479/7 - PA DIGITALE - MISURA 1.4.3. ADOZIONE PAGOPA</t>
  </si>
  <si>
    <t>4.0200 - 480/480/2 - CONTRIBUTO MINISTERIALE MESSA IN SICUREZZA IMMOBILI COMUNALI</t>
  </si>
  <si>
    <t>4.0200 - 4099/4099/1 - CONTRIBUTO EFFICENTAMENTO ENERGETICO</t>
  </si>
  <si>
    <t>4.0200 - 4780/4780/1 - CONTRIBUTO REGIONALE PER STRADA COMUNALE VALVALLERO</t>
  </si>
  <si>
    <t>E.4.02.01.02.000 - Contributi agli investimenti da Amministrazioni Locali</t>
  </si>
  <si>
    <t>4.0300 - 4050/4050/1 - CONTRIBUTO REGIONALE PER IMPRESE E PRIVATI DANNI ALLUVION</t>
  </si>
  <si>
    <t>E.4.03.10.01.000 - Altri trasferimenti in conto capitale da Amministrazioni Centrali</t>
  </si>
  <si>
    <t>4.0500 - 490/490/1 - PROVENTI DERIVANTI DA CONCESSIONI EDILIZIE (oo.uu.)</t>
  </si>
  <si>
    <t>E.4.05.01.01.000 - Permessi di costruire</t>
  </si>
  <si>
    <t>4.0500 - 4001/4001/1 - VARIANTE PARZIALE PIANO REGOLATORE PRG FINANZIATO DAI PRIVATI (U. 5750/6200/1)</t>
  </si>
  <si>
    <t>E.4.05.04.99.000 - Altre entrate in conto capitale n.a.c.</t>
  </si>
  <si>
    <t>E.4.05.04.99.999 - Altre entrate in conto capitale n.a.c.</t>
  </si>
  <si>
    <t>9.0100 - 560/560/1 - RITENUTE PREV E ASS AL PERSONALE</t>
  </si>
  <si>
    <t>E.9.01.02.02.000 - Ritenute previdenziali e assistenziali su redditi da lavoro dipendente per conto terzi</t>
  </si>
  <si>
    <t>E.9.01.02.02.001 - Ritenute previdenziali e assistenziali su redditi da lavoro dipendente per conto terzi</t>
  </si>
  <si>
    <t>9.0100 - 570/570/1 - RITENUTE ERARIALI-personale e amministratori</t>
  </si>
  <si>
    <t>E.9.01.02.01.000 - Ritenute erariali su redditi da lavoro dipendente per conto terzi</t>
  </si>
  <si>
    <t>E.9.01.02.01.001 - Ritenute erariali su redditi da lavoro dipendente per conto terzi</t>
  </si>
  <si>
    <t>9.0100 - 571/571/1 - RITENUTE ERARIALI-professionisti</t>
  </si>
  <si>
    <t>E.9.01.03.01.000 - Ritenute erariali su redditi da lavoro autonomo per conto terzi</t>
  </si>
  <si>
    <t>E.9.01.03.01.001 - Ritenute erariali su redditi da lavoro autonomo per conto terzi</t>
  </si>
  <si>
    <t>9.0100 - 580/580/1 - ALTRE RITENUTE AL PERSONALE</t>
  </si>
  <si>
    <t>E.9.01.03.99.000 - Altre ritenute al personale con contratto di lavoro autonomo per conto di terzi</t>
  </si>
  <si>
    <t>E.9.01.03.99.999 - Altre ritenute al personale con contratto di lavoro autonomo per conto di terzi</t>
  </si>
  <si>
    <t>9.0100 - 600/600/2 - INCASSO IVA FATTURE PAGATE PARTE CORRENTE(split payment)</t>
  </si>
  <si>
    <t>E.9.01.01.02.000 - Ritenute per scissione contabile IVA (split payment)</t>
  </si>
  <si>
    <t>E.9.01.01.02.001 - Ritenute per scissione contabile IVA (split payment)</t>
  </si>
  <si>
    <t>9.0200 - 590/590/1 - DEPOSITI CAUZIONALI</t>
  </si>
  <si>
    <t>E.9.02.04.02.000 - Restituzione di depositi cauzionali o contrattuali presso terzi</t>
  </si>
  <si>
    <t>E.9.02.04.02.001 - Restituzione di depositi cauzionali o contrattuali presso terzi</t>
  </si>
  <si>
    <t>9.0200 - 602/602/1 - RIMBORSO SPESE SERVIZI IN CONTO TERZI</t>
  </si>
  <si>
    <t>E.9.02.99.99.000 - Altre entrate per conto terzi</t>
  </si>
  <si>
    <t>E.9.02.99.99.999 - Altre entrate per conto terzi</t>
  </si>
  <si>
    <t>01.01.1 - 10/80/1 - SPESE PER ELEZIONI COMUNALI-STRAORDINARI (Ex. 80/1)</t>
  </si>
  <si>
    <t>U.1.01.01.02.000 - Altre spese per il personale</t>
  </si>
  <si>
    <t>U.1.01.01.02.999 - Altre spese per il personale n.a.c.</t>
  </si>
  <si>
    <t>01.01.1 - 10/80/2 - SPESE PER ELEZIONI COMUNALI-ONERI RIFLESSI STRAORDINARIO (Ex. 80/2)</t>
  </si>
  <si>
    <t>01.01.1 - 10/121/1 - ONERI PREVIDENZIALI E ASSISTENZIALI A CARICO ENTE</t>
  </si>
  <si>
    <t>U.1.01.02.01.000 - Contributi sociali effettivi a carico dell'ente</t>
  </si>
  <si>
    <t>U.1.01.02.01.001 - Contributi obbligatori per il personale</t>
  </si>
  <si>
    <t>01.01.1 - 10/561/2 - CONTRIBUTI OBBLIGATORI A CARICO COMUNE UFFICIO TECNICO</t>
  </si>
  <si>
    <t>01.02.1 - 10/120/1 - STIPENDI ED ALTRI ASSEGNI FISSI AL PERSONALE SERVIZI AMMINISTRATIVI E FINANZIARI (Ex. 120/1)</t>
  </si>
  <si>
    <t>U.1.01.01.01.000 - Retribuzioni in denaro</t>
  </si>
  <si>
    <t>U.1.01.01.01.002 - Voci stipendiali corrisposte al personale a tempo indeterminato</t>
  </si>
  <si>
    <t>01.02.1 - 10/120/2 - ONERI PREVID. ASSIST. ASSICURAT. A CARICO DELL'ENTE (Ex. 120/2)</t>
  </si>
  <si>
    <t>01.02.1 - 10/120/4 - FONDO DI PRODUTTIVITA' (Ex. 120/4)</t>
  </si>
  <si>
    <t>01.06.1 - 10/560/1 - STIPENDI AL PERSONALE-UFFICIO TECNICO (Ex. 560/1)</t>
  </si>
  <si>
    <t>01.06.1 - 10/561/1 - CONTRIBUTI OBBLIGATORI A ACARICO COMUNE (Ex. 561/1)</t>
  </si>
  <si>
    <t>01.01.1 - 70/70/1 - IRAP SU COMPENSI AMMINISTRATORI COMUNALI (Ex. 70/1)</t>
  </si>
  <si>
    <t>U.1.02.01.01.000 - Imposta regionale sulle attività produttive (IRAP)</t>
  </si>
  <si>
    <t>U.1.02.01.01.001 - Imposta regionale sulle attività produttive (IRAP)</t>
  </si>
  <si>
    <t>01.02.1 - 70/180/1 - IRAP SU RETRIBUZIONI CAP. 120 (Ex. 180/1)</t>
  </si>
  <si>
    <t>01.02.1 - 70/181/1 - SPESE PER BOLLI AUTOMEZZI (Ex. 181/1)</t>
  </si>
  <si>
    <t>U.1.02.01.09.000 - Tassa di circolazione dei veicoli a motore (tassa automobilistica)</t>
  </si>
  <si>
    <t>U.1.02.01.09.001 - Tassa di circolazione dei veicoli a motore (tassa automobilistica)</t>
  </si>
  <si>
    <t>01.02.1 - 250/3550/1 - RACCOLTA E SMALTIMENTO RIFIUTI - RSU</t>
  </si>
  <si>
    <t>U.1.02.01.06.000 - Tassa e/o tariffa smaltimento rifiuti solidi urbani</t>
  </si>
  <si>
    <t>U.1.02.01.06.001 - Tassa e/o tariffa smaltimento rifiuti solidi urbani</t>
  </si>
  <si>
    <t>01.06.1 - 70/620/1 - IRAP SU RETRIBUZIONI DEL CAP 560 (Ex. 620/1)</t>
  </si>
  <si>
    <t>01.01.1 - 30/30/1 - INDENNITA' DI CARICA AL SINDACO,ASSESSORI E CONSIGLIERI (Ex. 30/1)</t>
  </si>
  <si>
    <t>U.1.03.02.01.000 - Organi e incarichi istituzionali dell'amministrazione</t>
  </si>
  <si>
    <t>U.1.03.02.01.001 - Organi istituzionali dell'amministrazione - Indennità</t>
  </si>
  <si>
    <t>01.01.1 - 30/1500/1 - PA DIGITALE 2026 - CLOUD (Ex. 1500/1)</t>
  </si>
  <si>
    <t>U.1.03.02.19.000 - Servizi informatici e di telecomunicazioni</t>
  </si>
  <si>
    <t>U.1.03.02.19.001 - Gestione e manutenzione applicazioni</t>
  </si>
  <si>
    <t>01.01.1 - 30/1500/2 - PA DIGITALE 2026 - ESPERIENZA CITTADINO 79992 (Ex. 1500/2)</t>
  </si>
  <si>
    <t>01.01.1 - 120/500/1 - SERVIZI DI CONSULENZA LEGALE</t>
  </si>
  <si>
    <t>U.1.03.02.10.000 - Consulenze</t>
  </si>
  <si>
    <t>U.1.03.02.10.001 - Incarichi libero professionali di studi, ricerca e consulenza</t>
  </si>
  <si>
    <t>01.01.1 - 250/253/3 - CONSULENZA ESTERNA AGLI UFFICI FINANZIARIO E ANAGRAFE</t>
  </si>
  <si>
    <t>U.1.03.02.10.003 - Incarichi a società di studi, ricerca e consulenza</t>
  </si>
  <si>
    <t>01.02.1 - 30/130/2 - SPESE PER MANUTENZIONE E FUNZIONAMENTO UFFICI COMUNALI (Ex. 130/2)</t>
  </si>
  <si>
    <t>U.1.03.01.02.000 - Altri beni di consumo</t>
  </si>
  <si>
    <t>U.1.03.01.02.999 - Altri beni e materiali di consumo n.a.c.</t>
  </si>
  <si>
    <t>01.02.1 - 30/140/1 - SPESE MANUTENZ. E FUNZ. UFFICI COMUNALI SPESE AMMINISTRATIVE (Ex. 140/1)</t>
  </si>
  <si>
    <t>01.02.1 - 30/141/1 - SPESE MANUTENZ. E FUNZ. UFFICI COMUNALI-SERVIZI INFORMATICI (Ex. 141/1)</t>
  </si>
  <si>
    <t>U.1.03.01.02.006 - Materiale informatico</t>
  </si>
  <si>
    <t>01.02.1 - 30/142/1 - SPESE MANUTENZIONE E FUNZIONAMENTO UFFICI COMUNALI UTENZE E CANONI (Ex. 142/1)</t>
  </si>
  <si>
    <t>U.1.03.02.05.000 - Utenze e canoni</t>
  </si>
  <si>
    <t>U.1.03.02.05.999 - Utenze e canoni per altri servizi n.a.c.</t>
  </si>
  <si>
    <t>01.02.1 - 30/143/1 - RIMBORSO SPESE MISSIONI DIPENDENTI (Ex. 143/1)</t>
  </si>
  <si>
    <t>U.1.03.02.01.002 - Organi istituzionali dell'amministrazione - Rimborsi</t>
  </si>
  <si>
    <t>01.02.1 - 130/130/3 - ACQUISTO BENI E SERVIZI PER UFFICI COMUNALI</t>
  </si>
  <si>
    <t>U.1.03.01.02.001 - Carta, cancelleria e stampati</t>
  </si>
  <si>
    <t>01.03.1 - 30/250/1 - COMPENSO AL REVISORE DEL CONTO (Ex. 250/1)</t>
  </si>
  <si>
    <t>U.1.03.02.01.008 - Compensi agli organi istituzionali di revisione, di controllo ed altri incarichi istituzionali dell'amministrazione</t>
  </si>
  <si>
    <t>01.03.1 - 30/251/1 - SPESE PER IL SERVIZIO DI TESORERIA (Ex. 251/1)</t>
  </si>
  <si>
    <t>01.03.1 - 30/253/1 - AFFIANCAMENTO UFFICIO FINANZIARIO (Ex. 253/1)</t>
  </si>
  <si>
    <t>U.1.03.02.99.000 - Altri servizi</t>
  </si>
  <si>
    <t>U.1.03.02.99.999 - Altri servizi diversi n.a.c.</t>
  </si>
  <si>
    <t>01.04.1 - 30/361/1 - SGRAVI E RESTITUZIONE TRIBUTI (Ex. 361/1)</t>
  </si>
  <si>
    <t>01.05.1 - 30/460/1 - SPESE MANUTENZIONE E GESTIONE PATRIMONIO DISPONIBILE (Ex. 460/1)</t>
  </si>
  <si>
    <t>01.05.1 - 30/470/1 - SPESE MANUTENZIONE E GETSIONE PATRIMONIO DISPONIBILE (Ex. 470/1)</t>
  </si>
  <si>
    <t>01.05.1 - 30/471/1 - SPESE PER UTENZE TELEFONICHE,ELETTRICHE E RISCALDAMENTO UFFICI COMUNALI (Ex. 471/1)</t>
  </si>
  <si>
    <t>01.05.1 - 30/472/1 - UTENZE E CANONI PER ACQUA (Ex. 472/1)</t>
  </si>
  <si>
    <t>U.1.03.02.05.005 - Acqua</t>
  </si>
  <si>
    <t>01.06.1 - 30/2790/1 - MANUTENZIONE ORDINARIA SOFTWARE E HARDWARE (Ex. 2790/1)</t>
  </si>
  <si>
    <t>01.07.1 - 30/710/1 - SPESE PER LA COMMISSIONE ELETTORALE (Ex. 710/1)</t>
  </si>
  <si>
    <t>01.11.1 - 30/30/2 - SPESE PER UTENZE - GAS</t>
  </si>
  <si>
    <t>U.1.03.02.05.006 - Gas</t>
  </si>
  <si>
    <t>08.01.1 - 30/3110/1 - PRESTAZIONI PROFESS. PER STUDI, PROGETTAZIONI,PERIZIE E COLLAUDI (Ex. 3110/1)</t>
  </si>
  <si>
    <t>U.1.03.02.11.000 - Prestazioni professionali e specialistiche</t>
  </si>
  <si>
    <t>U.1.03.02.11.999 - Altre prestazioni professionali e specialistiche n.a.c.</t>
  </si>
  <si>
    <t>09.03.1 - 30/3550/1 - SERVIZIO SMALTIMENTO R.S.U. (Ex. 3550/1)</t>
  </si>
  <si>
    <t>10.05.1 - 30/2770/1 - MANUTENZ. ORD. STRADE COMUNALI BENI (Ex. 2770/1)</t>
  </si>
  <si>
    <t>10.05.1 - 30/2780/1 - MANUTENZ. ORD. STRADE COMUNALI SERVIZI (Ex. 2780/1)</t>
  </si>
  <si>
    <t>U.1.03.02.09.000 - Manutenzione ordinaria e riparazioni</t>
  </si>
  <si>
    <t>10.05.1 - 30/2780/2 - SPESA RIMOZIONE NEVE DALL'ABITATO (Ex. 2780/2)</t>
  </si>
  <si>
    <t>10.05.1 - 30/2890/1 - CONSUMO DI ENERGIA ELETTRICA PUBBLICA ILLUMINAZIONE (Ex. 2890/1)</t>
  </si>
  <si>
    <t>10.05.1 - 30/2890/2 - SPESE GESTIONE E MANUTENZ. IMPIANTO ILLUMINAZIONE (Ex. 2890/2)</t>
  </si>
  <si>
    <t>17.01.1 - 250/2890/2 - SPESE PER UTENZE: ENERGIA ELETTRICA E PUBBLICA ILLUMINAZIONE</t>
  </si>
  <si>
    <t>U.1.03.02.05.004 - Energia elettrica</t>
  </si>
  <si>
    <t>01.01.1 - 50/50/1 - TRASFERIMENTI COMUNITA' COLLINARE PER SERVIZI GESTITI IN FORMA ASSOCIATA (Ex. 50/1)</t>
  </si>
  <si>
    <t>U.1.04.01.02.000 - Trasferimenti correnti a Amministrazioni Locali</t>
  </si>
  <si>
    <t>U.1.04.01.02.003 - Trasferimenti correnti a Comuni</t>
  </si>
  <si>
    <t>01.02.1 - 50/161/1 - RIMBORSO COMPETENZE SEGRETARIO COMUNALE CONVENZIONATO (Ex. 161/1)</t>
  </si>
  <si>
    <t>U.1.04.04.01.000 - Trasferimenti correnti a Istituzioni Sociali Private</t>
  </si>
  <si>
    <t>U.1.04.04.01.001 - Trasferimenti correnti a Istituzioni Sociali Private</t>
  </si>
  <si>
    <t>01.02.1 - 120/3500/1 - TRASFERIMENTI  PER SERVIZI SOCIO ASSISTENZIALI</t>
  </si>
  <si>
    <t>01.03.1 - 50/199/1 - TRASFERIMENTI A MINISTERI PER DIRITTI CIE (Ex. 199/1)</t>
  </si>
  <si>
    <t>U.1.04.01.01.000 - Trasferimenti correnti a Amministrazioni Centrali</t>
  </si>
  <si>
    <t>01.10.1 - 4120/4120/1 - QUOTA CANTIERI DEL LAVORO A CARICO ENTE</t>
  </si>
  <si>
    <t>U.1.04.02.05.000 - Altri trasferimenti a famiglie</t>
  </si>
  <si>
    <t>U.1.04.02.05.001 - Servizio civile</t>
  </si>
  <si>
    <t>04.06.1 - 50/1920/1 - TRASFERIMENTI PER SERVIZI SCOLASTICI (Ex. 1920/1)</t>
  </si>
  <si>
    <t>U.1.04.01.02.999 - Trasferimenti correnti a altre Amministrazioni Locali n.a.c.</t>
  </si>
  <si>
    <t>06.01.1 - 50/2470/1 - CONTRIBUTI AD ENTI ED ASSOCIAZIONI (Ex. 2470/1)</t>
  </si>
  <si>
    <t>07.01.1 - 50/2690/1 - TRASFERIMENTI PER ATTIVITA' PROMOZIONE TURISTICA (Ex. 2690/1)</t>
  </si>
  <si>
    <t>08.01.1 - 50/3130/2 - TRASFERIMENTI PER SUAP (Ex. 3130/2)</t>
  </si>
  <si>
    <t>09.01.1 - 3130/3130/1 - TRASFERIMENTI ALLA REGIONE PIEMONTE PER CONTRIBUTI PER DANNI ALLUVIONE 2019</t>
  </si>
  <si>
    <t>U.1.04.01.02.001 - Trasferimenti correnti a Regioni e province autonome</t>
  </si>
  <si>
    <t>09.02.1 - 50/3680/1 - QUOTA CONCORSO GESTIONE CANILE CONSORTILE (Ex. 3680/1)</t>
  </si>
  <si>
    <t>09.03.1 - 50/3570/1 - TRASFERIMENTO TEFA A PROVINCIA (Ex. 3570/1)</t>
  </si>
  <si>
    <t>U.1.04.01.02.002 - Trasferimenti correnti a Province</t>
  </si>
  <si>
    <t>11.01.1 - 50/3350/1 - SPESE PER SERVIZI PROTEZIONE CIVILE E CROCE VERDE (Ex. 3350/1)</t>
  </si>
  <si>
    <t>12.01.1 - 3770/4123/1 - QUOTA FSC ASILI NIDO</t>
  </si>
  <si>
    <t>U.1.04.01.02.005 - Trasferimenti correnti a Unioni di Comuni</t>
  </si>
  <si>
    <t>12.07.1 - 50/4120/1 - QUOTA PARTE GEST. SERVIZI SOCIO ASSISTENZ. (L.R.20/82) (Ex. 4120/1)</t>
  </si>
  <si>
    <t>14.02.1 - 50/198/1 - CONCORSO ALLA FINANZA PUBBLICA - SPENDING REVIEW (Ex. 198/1)</t>
  </si>
  <si>
    <t>01.03.1 - 830/830/1 - INTERESSI PASSIVI SU MUTUI</t>
  </si>
  <si>
    <t>U.1.07.05.01.000 - Interessi passivi ad Amministrazioni Centrali su mutui e altri finanziamenti a medio lungo termine</t>
  </si>
  <si>
    <t>U.1.07.05.01.001 - Interessi passivi a Ministeri su mutui e altri finanziamenti a medio lungo termine</t>
  </si>
  <si>
    <t>50.01.1 - 60/831/1 - INTERESSI PASSIVI SU ANTICIPAZIONI TESORERIA (Ex. 831/1)</t>
  </si>
  <si>
    <t>U.1.07.06.04.000 - Interessi passivi su anticipazioni di tesoreria degli istituti tesorieri/cassieri</t>
  </si>
  <si>
    <t>U.1.07.06.04.001 - Interessi passivi su anticipazioni di tesoreria degli istituti tesorieri/cassieri</t>
  </si>
  <si>
    <t>01.04.1 - 70/410/1 - GESTIONE SERVIZIO TRIBUTI (Ex. 410/1)</t>
  </si>
  <si>
    <t>U.1.09.99.01.000 - Rimborsi di parte corrente ad Amministrazioni Centrali di somme non dovute o incassate in eccesso</t>
  </si>
  <si>
    <t>U.1.09.99.01.001 - Rimborsi di parte corrente ad Amministrazioni Centrali di somme non dovute o incassate in eccesso</t>
  </si>
  <si>
    <t>01.02.1 - 70/144/1 - ONERI PER LE ASSICURAZIONI (Ex. 144/1)</t>
  </si>
  <si>
    <t>U.1.10.04.99.000 - Altri premi di assicurazione n.a.c.</t>
  </si>
  <si>
    <t>U.1.10.04.99.999 - Altri premi di assicurazione n.a.c.</t>
  </si>
  <si>
    <t>01.01.2 - 5740/5735/1 - CONTRIBUTO POTENZIAMENTO MESSA IN SICUREZZA SCUOLE ED EDIFI CI PUBBLICI AI COMUNI CON MENO DI 1000 AB. (84170) (Ex. 5735/1)</t>
  </si>
  <si>
    <t>U.2.02.01.99.000 - Altri beni materiali</t>
  </si>
  <si>
    <t>U.2.02.01.99.999 - Altri beni materiali diversi</t>
  </si>
  <si>
    <t>01.01.2 - 7880/7880/1 - MANUTENZIONE STRAORDINARIA CAMPO SPORTIVO COMUNALE</t>
  </si>
  <si>
    <t>U.2.02.01.04.000 - Impianti e macchinari</t>
  </si>
  <si>
    <t>U.2.02.01.04.002 - Impianti</t>
  </si>
  <si>
    <t>01.03.2 - 5740/290/1 - PA DIGITALE - MISURA 1.4.1. ESPERIENZA DEL CITTADINO CUP: I91F22001420006 (Ex. 290/1)</t>
  </si>
  <si>
    <t>U.2.02.03.02.000 - Software</t>
  </si>
  <si>
    <t>01.03.2 - 5740/290/2 - PA DIGITALE - MISURA 1.4.3. PAGOPA CUP: I91F22004160006 (Ex. 290/2)</t>
  </si>
  <si>
    <t>01.05.2 - 5740/6180/1 - OOPP CON CONTRIBUTO MINISTERIALE L 160/19 (50.000) (Ex. 6180/1)</t>
  </si>
  <si>
    <t>U.2.02.03.05.000 - Incarichi professionali per la realizzazione di investimenti</t>
  </si>
  <si>
    <t>U.2.02.03.05.001 - Incarichi professionali per la realizzazione di investimenti</t>
  </si>
  <si>
    <t>01.05.2 - 5740/6180/5 - LAVORI DI MESSA IN SICUREZZA IMMOBILI COMUNALI OO.PP. (Ex. 6180/5)</t>
  </si>
  <si>
    <t>01.05.2 - 5740/6185/1 - LAVORI DI MESSA IN SICUREZZA STRADE COMUNALI (Ex. 6185/1)</t>
  </si>
  <si>
    <t>10.05.2 - 5740/2150/1 - LAVORI SISTEMAZIONE STRADA COMUNALE VALVALLERO CONTR. REG. (Ex. 2150/1)</t>
  </si>
  <si>
    <t>U.2.02.01.09.000 - Beni immobili</t>
  </si>
  <si>
    <t>U.2.02.01.09.012 - Infrastrutture stradali</t>
  </si>
  <si>
    <t>01.01.2 - 7590/7590/1 - RITUALE UNESCO - RIQUALIFICAZIONE EDIFICIO STORICO - PROGETTO COFINANZIATO DALLA REGIONE PIEMONTE</t>
  </si>
  <si>
    <t>U.2.03.01.02.000 - Contributi agli investimenti a Amministrazioni Locali</t>
  </si>
  <si>
    <t>U.2.03.01.02.001 - Contributi agli investimenti a Regioni e province autonome</t>
  </si>
  <si>
    <t>50.02.4 - 11050/11050/2 - QUOTE CAPITALE PER AMMORTAMENTO MUTUI PER INVESTIMENTI (MUTUI CASSA DD.PP.) (Ex. 11050/2)</t>
  </si>
  <si>
    <t>U.4.03.01.01.000 - Rimborso Mutui e altri finanziamenti a medio lungo termine ad Amministrazioni Centrali</t>
  </si>
  <si>
    <t>U.4.03.01.01.999 - Rimborso mutui e altri finanziamenti a medio lungo termine a altre Amministrazioni Centrali n.a.c.</t>
  </si>
  <si>
    <t>60.01.5 - 11030/11030/1 - RIMBORSO PER ANTICIPAZION TESORERIA (Ex. 11030/1)</t>
  </si>
  <si>
    <t>U.5.01.01.01.000 - Chiusura Anticipazioni ricevute da istituto tesoriere/cassiere</t>
  </si>
  <si>
    <t>U.5.01.01.01.001 - Chiusura Anticipazioni ricevute da istituto tesoriere/cassiere</t>
  </si>
  <si>
    <t>99.01.7 - 13530/13531/1 - RITENUTE PREVIDENZIALI ASSITENZIALI PERSONALE (Ex. 13531/1)</t>
  </si>
  <si>
    <t>U.7.01.02.02.000 - Versamenti di ritenute previdenziali e assistenziali su Redditi da lavoro dipendente riscosse per conto terzi</t>
  </si>
  <si>
    <t>U.7.01.02.02.001 - Versamenti di ritenute previdenziali e assistenziali su Redditi da lavoro dipendente riscosse per conto terzi</t>
  </si>
  <si>
    <t>99.01.7 - 13530/13540/1 - VERSAMENTO RITENUTE ERARIALI (Ex. 13540/1)</t>
  </si>
  <si>
    <t>U.7.01.03.01.000 - Versamenti di ritenute erariali su Redditi da lavoro autonomo per conto terzi</t>
  </si>
  <si>
    <t>U.7.01.03.01.001 - Versamenti di ritenute erariali su Redditi da lavoro autonomo per conto terzi</t>
  </si>
  <si>
    <t>99.01.7 - 13530/13541/1 - VERSAMENTO RITENUTE ERARIALI- personale/amministratori (Ex. 13541/1)</t>
  </si>
  <si>
    <t>U.7.01.02.01.000 - Versamenti di ritenute erariali su Redditi da lavoro dipendente riscosse per conto terzi</t>
  </si>
  <si>
    <t>U.7.01.02.01.001 - Versamenti di ritenute erariali su Redditi da lavoro dipendente riscosse per conto terzi</t>
  </si>
  <si>
    <t>99.01.7 - 13530/13550/1 - ALTRE RITENUTE AL PERSONALE (Ex. 13550/1)</t>
  </si>
  <si>
    <t>99.01.7 - 13530/13570/2 - VERSAMENTO IVA SU FATTURE PAGATE IN PARTE CORRENTE (split payment) (Ex. 13570/2)</t>
  </si>
  <si>
    <t>U.7.01.01.02.000 - Versamento delle ritenute per scissione contabile IVA (split payment)</t>
  </si>
  <si>
    <t>U.7.01.01.02.001 - Versamento delle ritenute per scissione contabile IVA (split payment)</t>
  </si>
  <si>
    <t>99.01.7 - 13570/13571/1 - SERVIZI PER CONTO TERZI (Ex. 13571/1)</t>
  </si>
  <si>
    <t>U.7.02.01.02.000 - Acquisto di servizi per conto di terzi</t>
  </si>
  <si>
    <t>U.7.02.01.02.001 - Acquisto di servizi per conto di terzi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</si>
</sst>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quot;€&quot;* #,##0.00_);_(&quot;€&quot;* \(#,##0.00\);_(&quot;€&quot;* &quot;-&quot;??_);_(@_)"/>
    <numFmt numFmtId="166" formatCode="_(* #,##0.00_);_(* \(#,##0.00\);_(* &quot;-&quot;??_);_(@_)"/>
    <numFmt numFmtId="167" formatCode="_-* #,##0\ _€_-;\-* #,##0\ _€_-;_-* &quot;-&quot;\ _€_-;_-@_-"/>
    <numFmt numFmtId="168" formatCode="#,##0_ ;[Red]\-#,##0\ "/>
  </numFmts>
  <fonts count="29" x14ac:knownFonts="1">
    <font>
      <sz val="10"/>
      <color rgb="FF000000"/>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u/>
      <sz val="11"/>
      <color theme="1"/>
      <name val="Calibri"/>
      <family val="2"/>
    </font>
    <font>
      <u/>
      <sz val="11"/>
      <color rgb="FF000000"/>
      <name val="Calibri"/>
      <family val="2"/>
    </font>
    <font>
      <sz val="10"/>
      <color rgb="FF000000"/>
      <name val="Calibri"/>
      <family val="2"/>
      <scheme val="minor"/>
    </font>
  </fonts>
  <fills count="3">
    <fill>
      <patternFill patternType="none"/>
    </fill>
    <fill>
      <patternFill patternType="gray125"/>
    </fill>
    <fill>
      <patternFill patternType="solid">
        <fgColor theme="0" tint="-0.24991607409894101"/>
        <bgColor indexed="64"/>
      </patternFill>
    </fill>
  </fills>
  <borders count="94">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style="double">
        <color auto="1"/>
      </top>
      <bottom/>
      <diagonal/>
    </border>
    <border>
      <left style="thin">
        <color auto="1"/>
      </left>
      <right style="thin">
        <color auto="1"/>
      </right>
      <top/>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top style="double">
        <color auto="1"/>
      </top>
      <bottom style="thin">
        <color auto="1"/>
      </bottom>
      <diagonal/>
    </border>
  </borders>
  <cellStyleXfs count="13">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2" fillId="0" borderId="0"/>
    <xf numFmtId="166" fontId="28" fillId="0" borderId="0" applyFont="0" applyFill="0" applyBorder="0" applyAlignment="0" applyProtection="0"/>
    <xf numFmtId="0" fontId="2" fillId="0" borderId="0"/>
    <xf numFmtId="0" fontId="3" fillId="0" borderId="0"/>
    <xf numFmtId="0" fontId="2" fillId="0" borderId="0"/>
    <xf numFmtId="0" fontId="2" fillId="0" borderId="0"/>
    <xf numFmtId="0" fontId="28" fillId="0" borderId="0"/>
  </cellStyleXfs>
  <cellXfs count="283">
    <xf numFmtId="0" fontId="0" fillId="0" borderId="0" xfId="0"/>
    <xf numFmtId="0" fontId="10" fillId="2" borderId="1" xfId="12" applyFont="1" applyFill="1" applyBorder="1" applyAlignment="1">
      <alignment vertical="center" wrapText="1"/>
    </xf>
    <xf numFmtId="4" fontId="17" fillId="2" borderId="1" xfId="12" applyNumberFormat="1" applyFont="1" applyFill="1" applyBorder="1"/>
    <xf numFmtId="4" fontId="17" fillId="2" borderId="2" xfId="12" applyNumberFormat="1" applyFont="1" applyFill="1" applyBorder="1"/>
    <xf numFmtId="4" fontId="13" fillId="2" borderId="1" xfId="12" applyNumberFormat="1" applyFont="1" applyFill="1" applyBorder="1" applyAlignment="1">
      <alignment horizontal="center" vertical="center" wrapText="1"/>
    </xf>
    <xf numFmtId="4" fontId="13" fillId="2" borderId="2" xfId="12" applyNumberFormat="1" applyFont="1" applyFill="1" applyBorder="1" applyAlignment="1">
      <alignment horizontal="center" vertical="center" wrapText="1"/>
    </xf>
    <xf numFmtId="0" fontId="6" fillId="0" borderId="0" xfId="12" applyFont="1" applyAlignment="1">
      <alignment horizontal="left" vertical="center"/>
    </xf>
    <xf numFmtId="0" fontId="6" fillId="0" borderId="0" xfId="12" applyFont="1"/>
    <xf numFmtId="0" fontId="6" fillId="0" borderId="3" xfId="12" applyFont="1" applyBorder="1" applyAlignment="1">
      <alignment horizontal="left" vertical="center"/>
    </xf>
    <xf numFmtId="0" fontId="11" fillId="0" borderId="3" xfId="12" applyFont="1" applyBorder="1" applyAlignment="1">
      <alignment wrapText="1"/>
    </xf>
    <xf numFmtId="0" fontId="6" fillId="0" borderId="0" xfId="12" applyFont="1" applyAlignment="1">
      <alignment horizontal="left"/>
    </xf>
    <xf numFmtId="0" fontId="12" fillId="0" borderId="1"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5" xfId="12" applyFont="1" applyBorder="1" applyAlignment="1">
      <alignment horizontal="center" vertical="center" wrapText="1"/>
    </xf>
    <xf numFmtId="0" fontId="12" fillId="0" borderId="6"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8" xfId="12" applyFont="1" applyBorder="1" applyAlignment="1">
      <alignment horizontal="center" vertical="center" wrapText="1"/>
    </xf>
    <xf numFmtId="0" fontId="6" fillId="0" borderId="9" xfId="12" applyFont="1" applyBorder="1" applyAlignment="1">
      <alignment horizontal="left" vertical="center"/>
    </xf>
    <xf numFmtId="0" fontId="10" fillId="0" borderId="10" xfId="12" applyFont="1" applyBorder="1" applyAlignment="1">
      <alignment horizontal="left" vertical="center"/>
    </xf>
    <xf numFmtId="168" fontId="13" fillId="0" borderId="0" xfId="12" applyNumberFormat="1" applyFont="1" applyAlignment="1">
      <alignment horizontal="center" vertical="center" wrapText="1"/>
    </xf>
    <xf numFmtId="0" fontId="6" fillId="0" borderId="0" xfId="12" applyFont="1" applyAlignment="1">
      <alignment horizontal="center" vertical="center"/>
    </xf>
    <xf numFmtId="0" fontId="10" fillId="0" borderId="11" xfId="12" applyFont="1" applyBorder="1" applyAlignment="1">
      <alignment vertical="center" wrapText="1"/>
    </xf>
    <xf numFmtId="0" fontId="13" fillId="0" borderId="0" xfId="12" applyFont="1" applyAlignment="1">
      <alignment horizontal="center" vertical="center" wrapText="1"/>
    </xf>
    <xf numFmtId="0" fontId="6" fillId="0" borderId="0" xfId="12" applyFont="1" applyAlignment="1">
      <alignment vertical="center"/>
    </xf>
    <xf numFmtId="0" fontId="10" fillId="0" borderId="12" xfId="12" applyFont="1" applyBorder="1" applyAlignment="1">
      <alignment horizontal="left" vertical="center"/>
    </xf>
    <xf numFmtId="0" fontId="13" fillId="0" borderId="12" xfId="12" applyFont="1" applyBorder="1" applyAlignment="1">
      <alignment horizontal="center" vertical="center" wrapText="1"/>
    </xf>
    <xf numFmtId="0" fontId="13" fillId="0" borderId="3" xfId="12" applyFont="1" applyBorder="1" applyAlignment="1">
      <alignment horizontal="center" vertical="center" wrapText="1"/>
    </xf>
    <xf numFmtId="0" fontId="11" fillId="0" borderId="13" xfId="8" applyFont="1" applyBorder="1" applyAlignment="1">
      <alignment horizontal="left"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6" xfId="8" applyFont="1" applyBorder="1" applyAlignment="1">
      <alignment horizontal="left" vertical="center"/>
    </xf>
    <xf numFmtId="0" fontId="17" fillId="0" borderId="15" xfId="8" applyFont="1" applyBorder="1" applyAlignment="1">
      <alignment horizontal="left" vertical="center"/>
    </xf>
    <xf numFmtId="0" fontId="17" fillId="0" borderId="14" xfId="8" applyFont="1" applyBorder="1" applyAlignment="1">
      <alignment horizontal="left" vertical="center" wrapText="1"/>
    </xf>
    <xf numFmtId="0" fontId="10" fillId="0" borderId="0" xfId="12" applyFont="1"/>
    <xf numFmtId="0" fontId="17" fillId="0" borderId="14" xfId="8" applyFont="1" applyBorder="1" applyAlignment="1">
      <alignment horizontal="left" vertical="center"/>
    </xf>
    <xf numFmtId="0" fontId="11" fillId="0" borderId="14" xfId="8" applyFont="1" applyBorder="1" applyAlignment="1">
      <alignment horizontal="left" vertical="center" wrapText="1"/>
    </xf>
    <xf numFmtId="0" fontId="17" fillId="0" borderId="17" xfId="8" applyFont="1" applyBorder="1" applyAlignment="1">
      <alignment horizontal="left" vertical="center"/>
    </xf>
    <xf numFmtId="0" fontId="6" fillId="0" borderId="18" xfId="12" applyFont="1" applyBorder="1" applyAlignment="1">
      <alignment horizontal="left" vertical="center" wrapText="1"/>
    </xf>
    <xf numFmtId="0" fontId="11" fillId="0" borderId="0" xfId="12" applyFont="1"/>
    <xf numFmtId="0" fontId="10" fillId="0" borderId="0" xfId="12" applyFont="1" applyAlignment="1">
      <alignment horizontal="left" vertical="center" wrapText="1"/>
    </xf>
    <xf numFmtId="0" fontId="17" fillId="0" borderId="14" xfId="8" applyFont="1" applyBorder="1" applyAlignment="1">
      <alignment horizontal="left" vertical="top" wrapText="1"/>
    </xf>
    <xf numFmtId="0" fontId="11" fillId="0" borderId="17" xfId="8" applyFont="1" applyBorder="1" applyAlignment="1">
      <alignment horizontal="left" vertical="center"/>
    </xf>
    <xf numFmtId="0" fontId="6" fillId="0" borderId="0" xfId="12" applyFont="1" applyAlignment="1">
      <alignment horizontal="left" vertical="center" wrapText="1"/>
    </xf>
    <xf numFmtId="4" fontId="14" fillId="0" borderId="0" xfId="12" applyNumberFormat="1" applyFont="1" applyAlignment="1">
      <alignment horizontal="right"/>
    </xf>
    <xf numFmtId="4" fontId="14" fillId="0" borderId="19" xfId="12" applyNumberFormat="1" applyFont="1" applyBorder="1" applyAlignment="1">
      <alignment horizontal="right"/>
    </xf>
    <xf numFmtId="0" fontId="6" fillId="0" borderId="20" xfId="12" applyFont="1" applyBorder="1" applyAlignment="1">
      <alignment horizontal="left" vertical="center"/>
    </xf>
    <xf numFmtId="0" fontId="10" fillId="0" borderId="17" xfId="12" applyFont="1" applyBorder="1" applyAlignment="1">
      <alignment horizontal="right" vertical="center"/>
    </xf>
    <xf numFmtId="0" fontId="6" fillId="0" borderId="21" xfId="12" applyFont="1" applyBorder="1" applyAlignment="1">
      <alignment horizontal="left" vertical="center"/>
    </xf>
    <xf numFmtId="3" fontId="13" fillId="0" borderId="1" xfId="12" applyNumberFormat="1" applyFont="1" applyBorder="1" applyAlignment="1" applyProtection="1">
      <alignment horizontal="right" vertical="center" wrapText="1"/>
      <protection locked="0"/>
    </xf>
    <xf numFmtId="3" fontId="13" fillId="0" borderId="4" xfId="12" applyNumberFormat="1" applyFont="1" applyBorder="1" applyAlignment="1" applyProtection="1">
      <alignment horizontal="right" vertical="center" wrapText="1"/>
      <protection locked="0"/>
    </xf>
    <xf numFmtId="3" fontId="15" fillId="0" borderId="22" xfId="12" applyNumberFormat="1" applyFont="1" applyBorder="1" applyAlignment="1">
      <alignment horizontal="right" wrapText="1"/>
    </xf>
    <xf numFmtId="3" fontId="15" fillId="0" borderId="23" xfId="12" applyNumberFormat="1" applyFont="1" applyBorder="1" applyAlignment="1">
      <alignment horizontal="right" wrapText="1"/>
    </xf>
    <xf numFmtId="3" fontId="15" fillId="0" borderId="24" xfId="12" applyNumberFormat="1" applyFont="1" applyBorder="1" applyAlignment="1">
      <alignment horizontal="right" wrapText="1"/>
    </xf>
    <xf numFmtId="3" fontId="15" fillId="0" borderId="25" xfId="12" applyNumberFormat="1" applyFont="1" applyBorder="1" applyAlignment="1">
      <alignment horizontal="right" wrapText="1"/>
    </xf>
    <xf numFmtId="3" fontId="15" fillId="0" borderId="26" xfId="12" applyNumberFormat="1" applyFont="1" applyBorder="1" applyAlignment="1">
      <alignment horizontal="right" wrapText="1"/>
    </xf>
    <xf numFmtId="3" fontId="15" fillId="0" borderId="27" xfId="12" applyNumberFormat="1" applyFont="1" applyBorder="1" applyAlignment="1">
      <alignment horizontal="right" wrapText="1"/>
    </xf>
    <xf numFmtId="3" fontId="15" fillId="0" borderId="28" xfId="12" applyNumberFormat="1" applyFont="1" applyBorder="1" applyAlignment="1">
      <alignment horizontal="right" wrapText="1"/>
    </xf>
    <xf numFmtId="3" fontId="15" fillId="0" borderId="25" xfId="12" applyNumberFormat="1" applyFont="1" applyBorder="1" applyAlignment="1" applyProtection="1">
      <alignment horizontal="right" wrapText="1"/>
      <protection locked="0"/>
    </xf>
    <xf numFmtId="3" fontId="15" fillId="0" borderId="26" xfId="12" applyNumberFormat="1" applyFont="1" applyBorder="1" applyAlignment="1" applyProtection="1">
      <alignment horizontal="right" wrapText="1"/>
      <protection locked="0"/>
    </xf>
    <xf numFmtId="3" fontId="15" fillId="0" borderId="27" xfId="12" applyNumberFormat="1" applyFont="1" applyBorder="1" applyAlignment="1" applyProtection="1">
      <alignment horizontal="right" wrapText="1"/>
      <protection locked="0"/>
    </xf>
    <xf numFmtId="3" fontId="15" fillId="0" borderId="28" xfId="12" applyNumberFormat="1" applyFont="1" applyBorder="1" applyAlignment="1" applyProtection="1">
      <alignment horizontal="right" wrapText="1"/>
      <protection locked="0"/>
    </xf>
    <xf numFmtId="3" fontId="18" fillId="0" borderId="25" xfId="12" applyNumberFormat="1" applyFont="1" applyBorder="1" applyAlignment="1">
      <alignment horizontal="right" wrapText="1"/>
    </xf>
    <xf numFmtId="3" fontId="18" fillId="0" borderId="27" xfId="12" applyNumberFormat="1" applyFont="1" applyBorder="1" applyAlignment="1">
      <alignment horizontal="right" wrapText="1"/>
    </xf>
    <xf numFmtId="3" fontId="18" fillId="0" borderId="28" xfId="12" applyNumberFormat="1" applyFont="1" applyBorder="1" applyAlignment="1">
      <alignment horizontal="right" wrapText="1"/>
    </xf>
    <xf numFmtId="3" fontId="19" fillId="0" borderId="25" xfId="12" applyNumberFormat="1" applyFont="1" applyBorder="1" applyAlignment="1" applyProtection="1">
      <alignment horizontal="right" wrapText="1"/>
      <protection locked="0"/>
    </xf>
    <xf numFmtId="3" fontId="19" fillId="0" borderId="26" xfId="12" applyNumberFormat="1" applyFont="1" applyBorder="1" applyAlignment="1" applyProtection="1">
      <alignment horizontal="right" wrapText="1"/>
      <protection locked="0"/>
    </xf>
    <xf numFmtId="3" fontId="19" fillId="0" borderId="27" xfId="12" applyNumberFormat="1" applyFont="1" applyBorder="1" applyAlignment="1" applyProtection="1">
      <alignment horizontal="right" wrapText="1"/>
      <protection locked="0"/>
    </xf>
    <xf numFmtId="3" fontId="19" fillId="0" borderId="29" xfId="12" applyNumberFormat="1" applyFont="1" applyBorder="1" applyAlignment="1" applyProtection="1">
      <alignment horizontal="right" wrapText="1"/>
      <protection locked="0"/>
    </xf>
    <xf numFmtId="3" fontId="19" fillId="0" borderId="28" xfId="12" applyNumberFormat="1" applyFont="1" applyBorder="1" applyAlignment="1" applyProtection="1">
      <alignment horizontal="right" wrapText="1"/>
      <protection locked="0"/>
    </xf>
    <xf numFmtId="3" fontId="15" fillId="0" borderId="25" xfId="12" applyNumberFormat="1" applyFont="1" applyBorder="1" applyAlignment="1" applyProtection="1">
      <alignment horizontal="right"/>
      <protection locked="0"/>
    </xf>
    <xf numFmtId="3" fontId="15" fillId="0" borderId="26" xfId="12" applyNumberFormat="1" applyFont="1" applyBorder="1" applyAlignment="1" applyProtection="1">
      <alignment horizontal="right"/>
      <protection locked="0"/>
    </xf>
    <xf numFmtId="3" fontId="15" fillId="0" borderId="27" xfId="12" applyNumberFormat="1" applyFont="1" applyBorder="1" applyAlignment="1" applyProtection="1">
      <alignment horizontal="right"/>
      <protection locked="0"/>
    </xf>
    <xf numFmtId="3" fontId="15" fillId="0" borderId="29" xfId="12" applyNumberFormat="1" applyFont="1" applyBorder="1" applyAlignment="1" applyProtection="1">
      <alignment horizontal="right"/>
      <protection locked="0"/>
    </xf>
    <xf numFmtId="3" fontId="15" fillId="0" borderId="28" xfId="12" applyNumberFormat="1" applyFont="1" applyBorder="1" applyAlignment="1" applyProtection="1">
      <alignment horizontal="right"/>
      <protection locked="0"/>
    </xf>
    <xf numFmtId="3" fontId="15" fillId="0" borderId="30" xfId="12" applyNumberFormat="1" applyFont="1" applyBorder="1" applyAlignment="1" applyProtection="1">
      <alignment horizontal="right"/>
      <protection locked="0"/>
    </xf>
    <xf numFmtId="3" fontId="15" fillId="0" borderId="31" xfId="12" applyNumberFormat="1" applyFont="1" applyBorder="1" applyAlignment="1" applyProtection="1">
      <alignment horizontal="right"/>
      <protection locked="0"/>
    </xf>
    <xf numFmtId="3" fontId="15" fillId="0" borderId="32" xfId="12" applyNumberFormat="1" applyFont="1" applyBorder="1" applyAlignment="1" applyProtection="1">
      <alignment horizontal="right"/>
      <protection locked="0"/>
    </xf>
    <xf numFmtId="3" fontId="15" fillId="0" borderId="33" xfId="12" applyNumberFormat="1" applyFont="1" applyBorder="1" applyAlignment="1" applyProtection="1">
      <alignment horizontal="right"/>
      <protection locked="0"/>
    </xf>
    <xf numFmtId="3" fontId="15" fillId="0" borderId="34" xfId="12" applyNumberFormat="1" applyFont="1" applyBorder="1" applyAlignment="1" applyProtection="1">
      <alignment horizontal="right"/>
      <protection locked="0"/>
    </xf>
    <xf numFmtId="3" fontId="19" fillId="0" borderId="35" xfId="12" applyNumberFormat="1" applyFont="1" applyBorder="1" applyAlignment="1" applyProtection="1">
      <alignment horizontal="right" wrapText="1"/>
      <protection locked="0"/>
    </xf>
    <xf numFmtId="3" fontId="19" fillId="0" borderId="36" xfId="12" applyNumberFormat="1" applyFont="1" applyBorder="1" applyAlignment="1" applyProtection="1">
      <alignment horizontal="right" wrapText="1"/>
      <protection locked="0"/>
    </xf>
    <xf numFmtId="3" fontId="15" fillId="0" borderId="37" xfId="12" applyNumberFormat="1" applyFont="1" applyBorder="1" applyAlignment="1" applyProtection="1">
      <alignment horizontal="right"/>
      <protection locked="0"/>
    </xf>
    <xf numFmtId="3" fontId="15" fillId="0" borderId="38" xfId="12" applyNumberFormat="1" applyFont="1" applyBorder="1" applyAlignment="1" applyProtection="1">
      <alignment horizontal="right"/>
      <protection locked="0"/>
    </xf>
    <xf numFmtId="3" fontId="18" fillId="0" borderId="39" xfId="12" applyNumberFormat="1" applyFont="1" applyBorder="1" applyAlignment="1">
      <alignment horizontal="right"/>
    </xf>
    <xf numFmtId="3" fontId="18" fillId="0" borderId="40" xfId="12" applyNumberFormat="1" applyFont="1" applyBorder="1" applyAlignment="1">
      <alignment horizontal="right"/>
    </xf>
    <xf numFmtId="3" fontId="18" fillId="0" borderId="41" xfId="12" applyNumberFormat="1" applyFont="1" applyBorder="1" applyAlignment="1">
      <alignment horizontal="right"/>
    </xf>
    <xf numFmtId="3" fontId="17" fillId="0" borderId="2" xfId="12" applyNumberFormat="1" applyFont="1" applyBorder="1" applyProtection="1">
      <protection locked="0"/>
    </xf>
    <xf numFmtId="3" fontId="17" fillId="0" borderId="40" xfId="12" applyNumberFormat="1" applyFont="1" applyBorder="1" applyAlignment="1">
      <alignment horizontal="right"/>
    </xf>
    <xf numFmtId="3" fontId="17" fillId="0" borderId="4" xfId="12" applyNumberFormat="1" applyFont="1" applyBorder="1" applyProtection="1">
      <protection locked="0"/>
    </xf>
    <xf numFmtId="3" fontId="15" fillId="0" borderId="42" xfId="12" applyNumberFormat="1" applyFont="1" applyBorder="1" applyAlignment="1" applyProtection="1">
      <alignment horizontal="right"/>
      <protection locked="0"/>
    </xf>
    <xf numFmtId="3" fontId="15" fillId="0" borderId="43" xfId="12" applyNumberFormat="1" applyFont="1" applyBorder="1" applyAlignment="1" applyProtection="1">
      <alignment horizontal="right"/>
      <protection locked="0"/>
    </xf>
    <xf numFmtId="3" fontId="15" fillId="0" borderId="44" xfId="12" applyNumberFormat="1" applyFont="1" applyBorder="1" applyAlignment="1" applyProtection="1">
      <alignment horizontal="right"/>
      <protection locked="0"/>
    </xf>
    <xf numFmtId="3" fontId="15" fillId="0" borderId="45" xfId="12" applyNumberFormat="1" applyFont="1" applyBorder="1" applyAlignment="1" applyProtection="1">
      <alignment horizontal="right"/>
      <protection locked="0"/>
    </xf>
    <xf numFmtId="3" fontId="15" fillId="0" borderId="46" xfId="12" applyNumberFormat="1" applyFont="1" applyBorder="1" applyAlignment="1" applyProtection="1">
      <alignment horizontal="right"/>
      <protection locked="0"/>
    </xf>
    <xf numFmtId="3" fontId="15" fillId="0" borderId="47" xfId="12" applyNumberFormat="1" applyFont="1" applyBorder="1" applyAlignment="1" applyProtection="1">
      <alignment horizontal="right"/>
      <protection locked="0"/>
    </xf>
    <xf numFmtId="3" fontId="15" fillId="0" borderId="45" xfId="12" applyNumberFormat="1" applyFont="1" applyBorder="1" applyProtection="1">
      <protection locked="0"/>
    </xf>
    <xf numFmtId="3" fontId="15" fillId="0" borderId="46" xfId="12" applyNumberFormat="1" applyFont="1" applyBorder="1" applyProtection="1">
      <protection locked="0"/>
    </xf>
    <xf numFmtId="3" fontId="15" fillId="0" borderId="47" xfId="12" applyNumberFormat="1" applyFont="1" applyBorder="1" applyProtection="1">
      <protection locked="0"/>
    </xf>
    <xf numFmtId="3" fontId="18" fillId="0" borderId="48" xfId="12" applyNumberFormat="1" applyFont="1" applyBorder="1" applyAlignment="1">
      <alignment horizontal="right" wrapText="1"/>
    </xf>
    <xf numFmtId="3" fontId="18" fillId="0" borderId="49" xfId="12" applyNumberFormat="1" applyFont="1" applyBorder="1" applyAlignment="1">
      <alignment horizontal="right" wrapText="1"/>
    </xf>
    <xf numFmtId="3" fontId="18" fillId="0" borderId="50" xfId="12" applyNumberFormat="1" applyFont="1" applyBorder="1" applyAlignment="1">
      <alignment horizontal="right" wrapText="1"/>
    </xf>
    <xf numFmtId="3" fontId="15" fillId="0" borderId="48" xfId="12" applyNumberFormat="1" applyFont="1" applyBorder="1" applyAlignment="1" applyProtection="1">
      <alignment horizontal="right" wrapText="1"/>
      <protection locked="0"/>
    </xf>
    <xf numFmtId="3" fontId="15" fillId="0" borderId="49" xfId="12" applyNumberFormat="1" applyFont="1" applyBorder="1" applyAlignment="1" applyProtection="1">
      <alignment horizontal="right" wrapText="1"/>
      <protection locked="0"/>
    </xf>
    <xf numFmtId="3" fontId="6" fillId="0" borderId="45" xfId="12" applyNumberFormat="1" applyFont="1" applyBorder="1" applyProtection="1">
      <protection locked="0"/>
    </xf>
    <xf numFmtId="3" fontId="6" fillId="0" borderId="46" xfId="12" applyNumberFormat="1" applyFont="1" applyBorder="1" applyProtection="1">
      <protection locked="0"/>
    </xf>
    <xf numFmtId="3" fontId="6" fillId="0" borderId="47" xfId="12" applyNumberFormat="1" applyFont="1" applyBorder="1" applyProtection="1">
      <protection locked="0"/>
    </xf>
    <xf numFmtId="3" fontId="15" fillId="0" borderId="51" xfId="12" applyNumberFormat="1" applyFont="1" applyBorder="1" applyAlignment="1" applyProtection="1">
      <alignment horizontal="right"/>
      <protection locked="0"/>
    </xf>
    <xf numFmtId="3" fontId="15" fillId="0" borderId="52" xfId="12" applyNumberFormat="1" applyFont="1" applyBorder="1" applyAlignment="1" applyProtection="1">
      <alignment horizontal="right"/>
      <protection locked="0"/>
    </xf>
    <xf numFmtId="3" fontId="15" fillId="0" borderId="53" xfId="12" applyNumberFormat="1" applyFont="1" applyBorder="1" applyAlignment="1" applyProtection="1">
      <alignment horizontal="right"/>
      <protection locked="0"/>
    </xf>
    <xf numFmtId="3" fontId="18" fillId="0" borderId="52" xfId="12" applyNumberFormat="1" applyFont="1" applyBorder="1" applyAlignment="1">
      <alignment horizontal="right"/>
    </xf>
    <xf numFmtId="3" fontId="18" fillId="0" borderId="53" xfId="12" applyNumberFormat="1" applyFont="1" applyBorder="1" applyAlignment="1">
      <alignment horizontal="right"/>
    </xf>
    <xf numFmtId="3" fontId="18" fillId="0" borderId="51" xfId="12" applyNumberFormat="1" applyFont="1" applyBorder="1" applyAlignment="1">
      <alignment horizontal="right"/>
    </xf>
    <xf numFmtId="3" fontId="18" fillId="0" borderId="51" xfId="12" applyNumberFormat="1" applyFont="1" applyBorder="1" applyAlignment="1" applyProtection="1">
      <alignment horizontal="right"/>
      <protection locked="0"/>
    </xf>
    <xf numFmtId="3" fontId="18" fillId="0" borderId="52" xfId="12" applyNumberFormat="1" applyFont="1" applyBorder="1" applyAlignment="1" applyProtection="1">
      <alignment horizontal="right"/>
      <protection locked="0"/>
    </xf>
    <xf numFmtId="3" fontId="18" fillId="0" borderId="53" xfId="12" applyNumberFormat="1" applyFont="1" applyBorder="1" applyAlignment="1" applyProtection="1">
      <alignment horizontal="right"/>
      <protection locked="0"/>
    </xf>
    <xf numFmtId="3" fontId="20" fillId="0" borderId="54" xfId="12" applyNumberFormat="1" applyFont="1" applyBorder="1" applyAlignment="1">
      <alignment horizontal="right"/>
    </xf>
    <xf numFmtId="3" fontId="20" fillId="0" borderId="55" xfId="12" applyNumberFormat="1" applyFont="1" applyBorder="1" applyAlignment="1">
      <alignment horizontal="right"/>
    </xf>
    <xf numFmtId="3" fontId="20" fillId="0" borderId="56" xfId="12" applyNumberFormat="1" applyFont="1" applyBorder="1" applyAlignment="1">
      <alignment horizontal="right"/>
    </xf>
    <xf numFmtId="3" fontId="11" fillId="0" borderId="57" xfId="12" applyNumberFormat="1" applyFont="1" applyBorder="1" applyProtection="1">
      <protection locked="0"/>
    </xf>
    <xf numFmtId="3" fontId="11" fillId="0" borderId="58" xfId="12" applyNumberFormat="1" applyFont="1" applyBorder="1" applyProtection="1">
      <protection locked="0"/>
    </xf>
    <xf numFmtId="3" fontId="11" fillId="0" borderId="59" xfId="12" applyNumberFormat="1" applyFont="1" applyBorder="1" applyProtection="1">
      <protection locked="0"/>
    </xf>
    <xf numFmtId="3" fontId="18" fillId="0" borderId="13" xfId="12" applyNumberFormat="1" applyFont="1" applyBorder="1" applyAlignment="1">
      <alignment horizontal="right"/>
    </xf>
    <xf numFmtId="3" fontId="18" fillId="0" borderId="60" xfId="12" applyNumberFormat="1" applyFont="1" applyBorder="1" applyAlignment="1">
      <alignment horizontal="right"/>
    </xf>
    <xf numFmtId="3" fontId="18" fillId="0" borderId="61" xfId="12" applyNumberFormat="1" applyFont="1" applyBorder="1" applyAlignment="1">
      <alignment horizontal="right"/>
    </xf>
    <xf numFmtId="3" fontId="12" fillId="0" borderId="4" xfId="12" applyNumberFormat="1" applyFont="1" applyBorder="1" applyAlignment="1">
      <alignment horizontal="right" vertical="center" wrapText="1"/>
    </xf>
    <xf numFmtId="3" fontId="18" fillId="0" borderId="4" xfId="12" applyNumberFormat="1" applyFont="1" applyBorder="1" applyAlignment="1">
      <alignment horizontal="right"/>
    </xf>
    <xf numFmtId="3" fontId="12" fillId="0" borderId="2" xfId="12" applyNumberFormat="1" applyFont="1" applyBorder="1" applyAlignment="1">
      <alignment horizontal="right" vertical="center" wrapText="1"/>
    </xf>
    <xf numFmtId="0" fontId="10" fillId="0" borderId="3" xfId="12" applyFont="1" applyBorder="1" applyAlignment="1">
      <alignment horizontal="right" vertical="center" wrapText="1"/>
    </xf>
    <xf numFmtId="0" fontId="10" fillId="0" borderId="12" xfId="12" applyFont="1" applyBorder="1" applyAlignment="1">
      <alignment horizontal="right" vertical="center" wrapText="1"/>
    </xf>
    <xf numFmtId="0" fontId="9" fillId="0" borderId="62" xfId="12" applyFont="1" applyBorder="1" applyAlignment="1">
      <alignment horizontal="left" vertical="center" wrapText="1"/>
    </xf>
    <xf numFmtId="0" fontId="9" fillId="0" borderId="63" xfId="12" applyFont="1" applyBorder="1" applyAlignment="1">
      <alignment horizontal="left" vertical="center" wrapText="1"/>
    </xf>
    <xf numFmtId="0" fontId="10" fillId="0" borderId="64" xfId="12" applyFont="1" applyBorder="1" applyAlignment="1">
      <alignment horizontal="right" vertical="center" wrapText="1"/>
    </xf>
    <xf numFmtId="0" fontId="10" fillId="0" borderId="64" xfId="12" applyFont="1" applyBorder="1" applyAlignment="1">
      <alignment horizontal="right" vertical="center"/>
    </xf>
    <xf numFmtId="0" fontId="10" fillId="0" borderId="11" xfId="12" applyFont="1" applyBorder="1" applyAlignment="1">
      <alignment horizontal="right" vertical="center"/>
    </xf>
    <xf numFmtId="0" fontId="27" fillId="0" borderId="0" xfId="12" applyFont="1" applyAlignment="1">
      <alignment horizontal="left" vertical="center"/>
    </xf>
    <xf numFmtId="0" fontId="11" fillId="0" borderId="13" xfId="11" applyFont="1" applyBorder="1" applyAlignment="1">
      <alignment horizontal="left" vertical="center"/>
    </xf>
    <xf numFmtId="0" fontId="11" fillId="0" borderId="14" xfId="11" applyFont="1" applyBorder="1" applyAlignment="1">
      <alignment horizontal="left" vertical="center"/>
    </xf>
    <xf numFmtId="0" fontId="11" fillId="0" borderId="15" xfId="11" applyFont="1" applyBorder="1" applyAlignment="1">
      <alignment horizontal="left" vertical="center"/>
    </xf>
    <xf numFmtId="0" fontId="8" fillId="0" borderId="65" xfId="11" applyFont="1" applyBorder="1" applyAlignment="1">
      <alignment horizontal="left" vertical="center" wrapText="1"/>
    </xf>
    <xf numFmtId="0" fontId="8" fillId="0" borderId="16" xfId="11" applyFont="1" applyBorder="1" applyAlignment="1">
      <alignment horizontal="left" vertical="center" wrapText="1"/>
    </xf>
    <xf numFmtId="0" fontId="17" fillId="0" borderId="15" xfId="11" applyFont="1" applyBorder="1" applyAlignment="1">
      <alignment horizontal="left" vertical="center"/>
    </xf>
    <xf numFmtId="0" fontId="17" fillId="0" borderId="14" xfId="11" applyFont="1" applyBorder="1" applyAlignment="1">
      <alignment horizontal="left" vertical="center" wrapText="1"/>
    </xf>
    <xf numFmtId="0" fontId="17" fillId="0" borderId="14" xfId="11" applyFont="1" applyBorder="1" applyAlignment="1">
      <alignment horizontal="left" vertical="center"/>
    </xf>
    <xf numFmtId="0" fontId="11" fillId="0" borderId="14" xfId="11" applyFont="1" applyBorder="1" applyAlignment="1">
      <alignment horizontal="left" vertical="center" wrapText="1"/>
    </xf>
    <xf numFmtId="3" fontId="18" fillId="0" borderId="66" xfId="12" applyNumberFormat="1" applyFont="1" applyBorder="1" applyAlignment="1">
      <alignment horizontal="right" wrapText="1"/>
    </xf>
    <xf numFmtId="3" fontId="18" fillId="0" borderId="67" xfId="12" applyNumberFormat="1" applyFont="1" applyBorder="1" applyAlignment="1">
      <alignment horizontal="right" wrapText="1"/>
    </xf>
    <xf numFmtId="3" fontId="18" fillId="0" borderId="68" xfId="12" applyNumberFormat="1" applyFont="1" applyBorder="1" applyAlignment="1">
      <alignment horizontal="right" wrapText="1"/>
    </xf>
    <xf numFmtId="0" fontId="17" fillId="0" borderId="17" xfId="11" applyFont="1" applyBorder="1" applyAlignment="1">
      <alignment horizontal="left" vertical="center"/>
    </xf>
    <xf numFmtId="3" fontId="15" fillId="0" borderId="22" xfId="12" applyNumberFormat="1" applyFont="1" applyBorder="1" applyAlignment="1" applyProtection="1">
      <alignment horizontal="right"/>
      <protection locked="0"/>
    </xf>
    <xf numFmtId="3" fontId="15" fillId="0" borderId="23" xfId="12" applyNumberFormat="1" applyFont="1" applyBorder="1" applyAlignment="1" applyProtection="1">
      <alignment horizontal="right"/>
      <protection locked="0"/>
    </xf>
    <xf numFmtId="3" fontId="15" fillId="0" borderId="24" xfId="12" applyNumberFormat="1" applyFont="1" applyBorder="1" applyAlignment="1" applyProtection="1">
      <alignment horizontal="right"/>
      <protection locked="0"/>
    </xf>
    <xf numFmtId="0" fontId="8" fillId="0" borderId="14" xfId="11" applyFont="1" applyBorder="1" applyAlignment="1">
      <alignment horizontal="left" vertical="center" wrapText="1"/>
    </xf>
    <xf numFmtId="3" fontId="15" fillId="0" borderId="25" xfId="12" applyNumberFormat="1" applyFont="1" applyBorder="1" applyProtection="1">
      <protection locked="0"/>
    </xf>
    <xf numFmtId="3" fontId="15" fillId="0" borderId="27" xfId="12" applyNumberFormat="1" applyFont="1" applyBorder="1" applyProtection="1">
      <protection locked="0"/>
    </xf>
    <xf numFmtId="3" fontId="15" fillId="0" borderId="28" xfId="12" applyNumberFormat="1" applyFont="1" applyBorder="1" applyProtection="1">
      <protection locked="0"/>
    </xf>
    <xf numFmtId="3" fontId="26" fillId="0" borderId="28" xfId="12" applyNumberFormat="1" applyFont="1" applyBorder="1" applyAlignment="1" applyProtection="1">
      <alignment horizontal="right"/>
      <protection locked="0"/>
    </xf>
    <xf numFmtId="3" fontId="6" fillId="0" borderId="25" xfId="12" applyNumberFormat="1" applyFont="1" applyBorder="1" applyProtection="1">
      <protection locked="0"/>
    </xf>
    <xf numFmtId="3" fontId="6" fillId="0" borderId="27" xfId="12" applyNumberFormat="1" applyFont="1" applyBorder="1" applyProtection="1">
      <protection locked="0"/>
    </xf>
    <xf numFmtId="3" fontId="6" fillId="0" borderId="28" xfId="12" applyNumberFormat="1" applyFont="1" applyBorder="1" applyProtection="1">
      <protection locked="0"/>
    </xf>
    <xf numFmtId="3" fontId="18" fillId="0" borderId="27" xfId="12" applyNumberFormat="1" applyFont="1" applyBorder="1" applyAlignment="1">
      <alignment horizontal="right"/>
    </xf>
    <xf numFmtId="3" fontId="18" fillId="0" borderId="28" xfId="12" applyNumberFormat="1" applyFont="1" applyBorder="1" applyAlignment="1">
      <alignment horizontal="right"/>
    </xf>
    <xf numFmtId="3" fontId="18" fillId="0" borderId="25" xfId="12" applyNumberFormat="1" applyFont="1" applyBorder="1" applyAlignment="1">
      <alignment horizontal="right"/>
    </xf>
    <xf numFmtId="0" fontId="11" fillId="0" borderId="14" xfId="11" applyFont="1" applyBorder="1" applyAlignment="1">
      <alignment horizontal="left" vertical="top" wrapText="1"/>
    </xf>
    <xf numFmtId="0" fontId="17" fillId="0" borderId="14" xfId="11" applyFont="1" applyBorder="1" applyAlignment="1">
      <alignment horizontal="left" vertical="top" wrapText="1"/>
    </xf>
    <xf numFmtId="3" fontId="18" fillId="0" borderId="25" xfId="12" applyNumberFormat="1" applyFont="1" applyBorder="1" applyAlignment="1" applyProtection="1">
      <alignment horizontal="right"/>
      <protection locked="0"/>
    </xf>
    <xf numFmtId="3" fontId="18" fillId="0" borderId="27" xfId="12" applyNumberFormat="1" applyFont="1" applyBorder="1" applyAlignment="1" applyProtection="1">
      <alignment horizontal="right"/>
      <protection locked="0"/>
    </xf>
    <xf numFmtId="3" fontId="18" fillId="0" borderId="28" xfId="12" applyNumberFormat="1" applyFont="1" applyBorder="1" applyAlignment="1" applyProtection="1">
      <alignment horizontal="right"/>
      <protection locked="0"/>
    </xf>
    <xf numFmtId="3" fontId="20" fillId="0" borderId="25" xfId="12" applyNumberFormat="1" applyFont="1" applyBorder="1" applyAlignment="1">
      <alignment horizontal="right"/>
    </xf>
    <xf numFmtId="3" fontId="20" fillId="0" borderId="27" xfId="12" applyNumberFormat="1" applyFont="1" applyBorder="1" applyAlignment="1">
      <alignment horizontal="right"/>
    </xf>
    <xf numFmtId="3" fontId="20" fillId="0" borderId="28" xfId="12" applyNumberFormat="1" applyFont="1" applyBorder="1" applyAlignment="1">
      <alignment horizontal="right"/>
    </xf>
    <xf numFmtId="0" fontId="11" fillId="0" borderId="17" xfId="11" applyFont="1" applyBorder="1" applyAlignment="1">
      <alignment horizontal="left" vertical="center"/>
    </xf>
    <xf numFmtId="3" fontId="11" fillId="0" borderId="5" xfId="12" applyNumberFormat="1" applyFont="1" applyBorder="1" applyProtection="1">
      <protection locked="0"/>
    </xf>
    <xf numFmtId="3" fontId="11" fillId="0" borderId="6" xfId="12" applyNumberFormat="1" applyFont="1" applyBorder="1" applyProtection="1">
      <protection locked="0"/>
    </xf>
    <xf numFmtId="3" fontId="11" fillId="0" borderId="8" xfId="12" applyNumberFormat="1" applyFont="1" applyBorder="1" applyProtection="1">
      <protection locked="0"/>
    </xf>
    <xf numFmtId="0" fontId="11" fillId="0" borderId="65" xfId="11" applyFont="1" applyBorder="1" applyAlignment="1">
      <alignment horizontal="left" vertical="center"/>
    </xf>
    <xf numFmtId="0" fontId="8" fillId="0" borderId="82" xfId="11" applyFont="1" applyBorder="1" applyAlignment="1">
      <alignment horizontal="left" vertical="center" wrapText="1"/>
    </xf>
    <xf numFmtId="0" fontId="8" fillId="0" borderId="32" xfId="11" applyFont="1" applyBorder="1" applyAlignment="1">
      <alignment horizontal="left" vertical="center" wrapText="1"/>
    </xf>
    <xf numFmtId="0" fontId="8" fillId="0" borderId="27" xfId="11" applyFont="1" applyBorder="1" applyAlignment="1">
      <alignment horizontal="left" vertical="center" wrapText="1"/>
    </xf>
    <xf numFmtId="0" fontId="8" fillId="0" borderId="23" xfId="11" applyFont="1" applyBorder="1" applyAlignment="1">
      <alignment horizontal="left" vertical="center" wrapText="1"/>
    </xf>
    <xf numFmtId="0" fontId="8" fillId="0" borderId="83" xfId="11" applyFont="1" applyBorder="1" applyAlignment="1">
      <alignment horizontal="left" vertical="center" wrapText="1"/>
    </xf>
    <xf numFmtId="0" fontId="8" fillId="0" borderId="34" xfId="11" applyFont="1" applyBorder="1" applyAlignment="1">
      <alignment horizontal="left" vertical="center" wrapText="1"/>
    </xf>
    <xf numFmtId="0" fontId="8" fillId="0" borderId="28" xfId="11" applyFont="1" applyBorder="1" applyAlignment="1">
      <alignment horizontal="left" vertical="center" wrapText="1"/>
    </xf>
    <xf numFmtId="0" fontId="8" fillId="0" borderId="24" xfId="11" applyFont="1" applyBorder="1" applyAlignment="1">
      <alignment horizontal="left" vertical="center" wrapText="1"/>
    </xf>
    <xf numFmtId="3" fontId="15" fillId="0" borderId="84" xfId="12" applyNumberFormat="1" applyFont="1" applyBorder="1" applyAlignment="1">
      <alignment horizontal="right" wrapText="1"/>
    </xf>
    <xf numFmtId="3" fontId="15" fillId="0" borderId="82" xfId="12" applyNumberFormat="1" applyFont="1" applyBorder="1" applyAlignment="1">
      <alignment horizontal="right" wrapText="1"/>
    </xf>
    <xf numFmtId="3" fontId="19" fillId="0" borderId="82" xfId="12" applyNumberFormat="1" applyFont="1" applyBorder="1" applyAlignment="1">
      <alignment horizontal="right" wrapText="1"/>
    </xf>
    <xf numFmtId="3" fontId="19" fillId="0" borderId="83" xfId="12" applyNumberFormat="1" applyFont="1" applyBorder="1" applyAlignment="1">
      <alignment horizontal="right" wrapText="1"/>
    </xf>
    <xf numFmtId="0" fontId="8" fillId="0" borderId="85" xfId="11" applyFont="1" applyBorder="1" applyAlignment="1">
      <alignment horizontal="left" vertical="center" wrapText="1"/>
    </xf>
    <xf numFmtId="0" fontId="8" fillId="0" borderId="87" xfId="11" applyFont="1" applyBorder="1" applyAlignment="1">
      <alignment horizontal="left" vertical="center" wrapText="1"/>
    </xf>
    <xf numFmtId="0" fontId="8" fillId="0" borderId="86" xfId="11" applyFont="1" applyBorder="1" applyAlignment="1">
      <alignment horizontal="left" vertical="center" wrapText="1"/>
    </xf>
    <xf numFmtId="0" fontId="8" fillId="0" borderId="88" xfId="11" applyFont="1" applyBorder="1" applyAlignment="1">
      <alignment horizontal="left" vertical="center" wrapText="1"/>
    </xf>
    <xf numFmtId="3" fontId="15" fillId="0" borderId="89" xfId="12" applyNumberFormat="1" applyFont="1" applyBorder="1" applyAlignment="1">
      <alignment horizontal="right" wrapText="1"/>
    </xf>
    <xf numFmtId="3" fontId="19" fillId="0" borderId="87" xfId="12" applyNumberFormat="1" applyFont="1" applyBorder="1" applyAlignment="1">
      <alignment horizontal="right" wrapText="1"/>
    </xf>
    <xf numFmtId="3" fontId="15" fillId="0" borderId="87" xfId="12" applyNumberFormat="1" applyFont="1" applyBorder="1" applyAlignment="1">
      <alignment horizontal="right" wrapText="1"/>
    </xf>
    <xf numFmtId="3" fontId="19" fillId="0" borderId="88" xfId="12" applyNumberFormat="1" applyFont="1" applyBorder="1" applyAlignment="1">
      <alignment horizontal="right" wrapText="1"/>
    </xf>
    <xf numFmtId="0" fontId="8" fillId="0" borderId="90" xfId="11" applyFont="1" applyBorder="1" applyAlignment="1">
      <alignment horizontal="left" vertical="center" wrapText="1"/>
    </xf>
    <xf numFmtId="0" fontId="8" fillId="0" borderId="91" xfId="11" applyFont="1" applyBorder="1" applyAlignment="1">
      <alignment horizontal="left" vertical="center" wrapText="1"/>
    </xf>
    <xf numFmtId="3" fontId="15" fillId="0" borderId="92" xfId="12" applyNumberFormat="1" applyFont="1" applyBorder="1" applyAlignment="1">
      <alignment horizontal="right" wrapText="1"/>
    </xf>
    <xf numFmtId="3" fontId="19" fillId="0" borderId="90" xfId="12" applyNumberFormat="1" applyFont="1" applyBorder="1" applyAlignment="1">
      <alignment horizontal="right" wrapText="1"/>
    </xf>
    <xf numFmtId="3" fontId="15" fillId="0" borderId="90" xfId="12" applyNumberFormat="1" applyFont="1" applyBorder="1" applyAlignment="1">
      <alignment horizontal="right" wrapText="1"/>
    </xf>
    <xf numFmtId="3" fontId="19" fillId="0" borderId="91" xfId="12" applyNumberFormat="1" applyFont="1" applyBorder="1" applyAlignment="1">
      <alignment horizontal="right" wrapText="1"/>
    </xf>
    <xf numFmtId="3" fontId="19" fillId="0" borderId="82" xfId="12" applyNumberFormat="1" applyFont="1" applyBorder="1" applyAlignment="1" applyProtection="1">
      <alignment horizontal="right" wrapText="1"/>
      <protection locked="0"/>
    </xf>
    <xf numFmtId="3" fontId="19" fillId="0" borderId="83" xfId="12" applyNumberFormat="1" applyFont="1" applyBorder="1" applyAlignment="1" applyProtection="1">
      <alignment horizontal="right" wrapText="1"/>
      <protection locked="0"/>
    </xf>
    <xf numFmtId="3" fontId="19" fillId="0" borderId="84" xfId="12" applyNumberFormat="1" applyFont="1" applyBorder="1" applyAlignment="1" applyProtection="1">
      <alignment horizontal="right" wrapText="1"/>
      <protection locked="0"/>
    </xf>
    <xf numFmtId="3" fontId="19" fillId="0" borderId="89" xfId="12" applyNumberFormat="1" applyFont="1" applyBorder="1" applyAlignment="1" applyProtection="1">
      <alignment horizontal="right" wrapText="1"/>
      <protection locked="0"/>
    </xf>
    <xf numFmtId="3" fontId="19" fillId="0" borderId="87" xfId="12" applyNumberFormat="1" applyFont="1" applyBorder="1" applyAlignment="1" applyProtection="1">
      <alignment horizontal="right" wrapText="1"/>
      <protection locked="0"/>
    </xf>
    <xf numFmtId="3" fontId="19" fillId="0" borderId="88" xfId="12" applyNumberFormat="1" applyFont="1" applyBorder="1" applyAlignment="1" applyProtection="1">
      <alignment horizontal="right" wrapText="1"/>
      <protection locked="0"/>
    </xf>
    <xf numFmtId="3" fontId="19" fillId="0" borderId="92" xfId="12" applyNumberFormat="1" applyFont="1" applyBorder="1" applyAlignment="1" applyProtection="1">
      <alignment horizontal="right" wrapText="1"/>
      <protection locked="0"/>
    </xf>
    <xf numFmtId="3" fontId="19" fillId="0" borderId="90" xfId="12" applyNumberFormat="1" applyFont="1" applyBorder="1" applyAlignment="1" applyProtection="1">
      <alignment horizontal="right" wrapText="1"/>
      <protection locked="0"/>
    </xf>
    <xf numFmtId="3" fontId="19" fillId="0" borderId="91" xfId="12" applyNumberFormat="1" applyFont="1" applyBorder="1" applyAlignment="1" applyProtection="1">
      <alignment horizontal="right" wrapText="1"/>
      <protection locked="0"/>
    </xf>
    <xf numFmtId="0" fontId="11" fillId="0" borderId="65" xfId="11" applyFont="1" applyBorder="1" applyAlignment="1">
      <alignment horizontal="left" vertical="center" wrapText="1"/>
    </xf>
    <xf numFmtId="3" fontId="15" fillId="0" borderId="84" xfId="12" applyNumberFormat="1" applyFont="1" applyBorder="1" applyAlignment="1" applyProtection="1">
      <alignment horizontal="right"/>
      <protection locked="0"/>
    </xf>
    <xf numFmtId="3" fontId="15" fillId="0" borderId="89" xfId="12" applyNumberFormat="1" applyFont="1" applyBorder="1" applyAlignment="1" applyProtection="1">
      <alignment horizontal="right"/>
      <protection locked="0"/>
    </xf>
    <xf numFmtId="3" fontId="15" fillId="0" borderId="82" xfId="12" applyNumberFormat="1" applyFont="1" applyBorder="1" applyAlignment="1" applyProtection="1">
      <alignment horizontal="right"/>
      <protection locked="0"/>
    </xf>
    <xf numFmtId="3" fontId="15" fillId="0" borderId="87" xfId="12" applyNumberFormat="1" applyFont="1" applyBorder="1" applyAlignment="1" applyProtection="1">
      <alignment horizontal="right"/>
      <protection locked="0"/>
    </xf>
    <xf numFmtId="3" fontId="19" fillId="0" borderId="82" xfId="12" applyNumberFormat="1" applyFont="1" applyBorder="1" applyAlignment="1" applyProtection="1">
      <alignment horizontal="right"/>
      <protection locked="0"/>
    </xf>
    <xf numFmtId="3" fontId="19" fillId="0" borderId="27" xfId="12" applyNumberFormat="1" applyFont="1" applyBorder="1" applyAlignment="1" applyProtection="1">
      <alignment horizontal="right"/>
      <protection locked="0"/>
    </xf>
    <xf numFmtId="3" fontId="19" fillId="0" borderId="83" xfId="12" applyNumberFormat="1" applyFont="1" applyBorder="1" applyAlignment="1" applyProtection="1">
      <alignment horizontal="right"/>
      <protection locked="0"/>
    </xf>
    <xf numFmtId="3" fontId="19" fillId="0" borderId="28" xfId="12" applyNumberFormat="1" applyFont="1" applyBorder="1" applyAlignment="1" applyProtection="1">
      <alignment horizontal="right"/>
      <protection locked="0"/>
    </xf>
    <xf numFmtId="3" fontId="19" fillId="0" borderId="87" xfId="12" applyNumberFormat="1" applyFont="1" applyBorder="1" applyAlignment="1" applyProtection="1">
      <alignment horizontal="right"/>
      <protection locked="0"/>
    </xf>
    <xf numFmtId="3" fontId="19" fillId="0" borderId="88" xfId="12" applyNumberFormat="1" applyFont="1" applyBorder="1" applyAlignment="1" applyProtection="1">
      <alignment horizontal="right"/>
      <protection locked="0"/>
    </xf>
    <xf numFmtId="3" fontId="15" fillId="0" borderId="92" xfId="12" applyNumberFormat="1" applyFont="1" applyBorder="1" applyAlignment="1" applyProtection="1">
      <alignment horizontal="right"/>
      <protection locked="0"/>
    </xf>
    <xf numFmtId="3" fontId="19" fillId="0" borderId="90" xfId="12" applyNumberFormat="1" applyFont="1" applyBorder="1" applyAlignment="1" applyProtection="1">
      <alignment horizontal="right"/>
      <protection locked="0"/>
    </xf>
    <xf numFmtId="3" fontId="15" fillId="0" borderId="90" xfId="12" applyNumberFormat="1" applyFont="1" applyBorder="1" applyAlignment="1" applyProtection="1">
      <alignment horizontal="right"/>
      <protection locked="0"/>
    </xf>
    <xf numFmtId="3" fontId="19" fillId="0" borderId="91" xfId="12" applyNumberFormat="1" applyFont="1" applyBorder="1" applyAlignment="1" applyProtection="1">
      <alignment horizontal="right"/>
      <protection locked="0"/>
    </xf>
    <xf numFmtId="0" fontId="8" fillId="0" borderId="67" xfId="11" applyFont="1" applyBorder="1" applyAlignment="1">
      <alignment horizontal="left" vertical="center" wrapText="1"/>
    </xf>
    <xf numFmtId="0" fontId="8" fillId="0" borderId="68" xfId="11" applyFont="1" applyBorder="1" applyAlignment="1">
      <alignment horizontal="left" vertical="center" wrapText="1"/>
    </xf>
    <xf numFmtId="0" fontId="8" fillId="0" borderId="33" xfId="11" applyFont="1" applyBorder="1" applyAlignment="1">
      <alignment horizontal="left" vertical="center" wrapText="1"/>
    </xf>
    <xf numFmtId="0" fontId="8" fillId="0" borderId="93" xfId="11" applyFont="1" applyBorder="1" applyAlignment="1">
      <alignment horizontal="left" vertical="center" wrapText="1"/>
    </xf>
    <xf numFmtId="0" fontId="8" fillId="0" borderId="29" xfId="11" applyFont="1" applyBorder="1" applyAlignment="1">
      <alignment horizontal="left" vertical="center" wrapText="1"/>
    </xf>
    <xf numFmtId="3" fontId="15" fillId="0" borderId="84" xfId="12" applyNumberFormat="1" applyFont="1" applyBorder="1" applyProtection="1">
      <protection locked="0"/>
    </xf>
    <xf numFmtId="3" fontId="15" fillId="0" borderId="89" xfId="12" applyNumberFormat="1" applyFont="1" applyBorder="1" applyProtection="1">
      <protection locked="0"/>
    </xf>
    <xf numFmtId="3" fontId="15" fillId="0" borderId="82" xfId="12" applyNumberFormat="1" applyFont="1" applyBorder="1" applyProtection="1">
      <protection locked="0"/>
    </xf>
    <xf numFmtId="3" fontId="15" fillId="0" borderId="87" xfId="12" applyNumberFormat="1" applyFont="1" applyBorder="1" applyProtection="1">
      <protection locked="0"/>
    </xf>
    <xf numFmtId="3" fontId="19" fillId="0" borderId="82" xfId="12" applyNumberFormat="1" applyFont="1" applyBorder="1" applyProtection="1">
      <protection locked="0"/>
    </xf>
    <xf numFmtId="3" fontId="19" fillId="0" borderId="83" xfId="12" applyNumberFormat="1" applyFont="1" applyBorder="1" applyProtection="1">
      <protection locked="0"/>
    </xf>
    <xf numFmtId="3" fontId="19" fillId="0" borderId="87" xfId="12" applyNumberFormat="1" applyFont="1" applyBorder="1" applyProtection="1">
      <protection locked="0"/>
    </xf>
    <xf numFmtId="3" fontId="19" fillId="0" borderId="88" xfId="12" applyNumberFormat="1" applyFont="1" applyBorder="1" applyProtection="1">
      <protection locked="0"/>
    </xf>
    <xf numFmtId="3" fontId="15" fillId="0" borderId="92" xfId="12" applyNumberFormat="1" applyFont="1" applyBorder="1" applyProtection="1">
      <protection locked="0"/>
    </xf>
    <xf numFmtId="3" fontId="19" fillId="0" borderId="90" xfId="12" applyNumberFormat="1" applyFont="1" applyBorder="1" applyProtection="1">
      <protection locked="0"/>
    </xf>
    <xf numFmtId="3" fontId="15" fillId="0" borderId="90" xfId="12" applyNumberFormat="1" applyFont="1" applyBorder="1" applyProtection="1">
      <protection locked="0"/>
    </xf>
    <xf numFmtId="3" fontId="19" fillId="0" borderId="91" xfId="12" applyNumberFormat="1" applyFont="1" applyBorder="1" applyProtection="1">
      <protection locked="0"/>
    </xf>
    <xf numFmtId="0" fontId="8" fillId="0" borderId="76" xfId="11" applyFont="1" applyBorder="1" applyAlignment="1">
      <alignment horizontal="left" vertical="center" wrapText="1"/>
    </xf>
    <xf numFmtId="0" fontId="11" fillId="0" borderId="65" xfId="11" applyFont="1" applyBorder="1" applyAlignment="1">
      <alignment horizontal="left" vertical="top" wrapText="1"/>
    </xf>
    <xf numFmtId="0" fontId="8" fillId="0" borderId="32" xfId="11" applyFont="1" applyBorder="1" applyAlignment="1">
      <alignment horizontal="left" vertical="top" wrapText="1"/>
    </xf>
    <xf numFmtId="0" fontId="8" fillId="0" borderId="27" xfId="11" applyFont="1" applyBorder="1" applyAlignment="1">
      <alignment horizontal="left" vertical="top" wrapText="1"/>
    </xf>
    <xf numFmtId="0" fontId="8" fillId="0" borderId="85" xfId="11" applyFont="1" applyBorder="1" applyAlignment="1">
      <alignment horizontal="left" vertical="top" wrapText="1"/>
    </xf>
    <xf numFmtId="0" fontId="8" fillId="0" borderId="33" xfId="11" applyFont="1" applyBorder="1" applyAlignment="1">
      <alignment horizontal="left" vertical="top" wrapText="1"/>
    </xf>
    <xf numFmtId="0" fontId="8" fillId="0" borderId="28" xfId="11" applyFont="1" applyBorder="1" applyAlignment="1">
      <alignment horizontal="left" vertical="top" wrapText="1"/>
    </xf>
    <xf numFmtId="0" fontId="8" fillId="0" borderId="76" xfId="11" applyFont="1" applyBorder="1" applyAlignment="1">
      <alignment horizontal="left" vertical="top" wrapText="1"/>
    </xf>
    <xf numFmtId="0" fontId="4" fillId="0" borderId="0" xfId="12" applyFont="1" applyAlignment="1">
      <alignment horizontal="left" vertical="center" wrapText="1"/>
    </xf>
    <xf numFmtId="0" fontId="5" fillId="0" borderId="0" xfId="12" applyFont="1" applyAlignment="1">
      <alignment horizontal="left" vertical="center" wrapText="1"/>
    </xf>
    <xf numFmtId="0" fontId="10" fillId="0" borderId="69" xfId="12" applyFont="1" applyBorder="1" applyAlignment="1">
      <alignment horizontal="center" vertical="center" wrapText="1"/>
    </xf>
    <xf numFmtId="0" fontId="10" fillId="0" borderId="70" xfId="12" applyFont="1" applyBorder="1" applyAlignment="1">
      <alignment horizontal="center" vertical="center" wrapText="1"/>
    </xf>
    <xf numFmtId="0" fontId="10" fillId="0" borderId="71" xfId="12" applyFont="1" applyBorder="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xf>
    <xf numFmtId="0" fontId="10" fillId="0" borderId="10" xfId="12" applyFont="1" applyBorder="1" applyAlignment="1">
      <alignment horizontal="right" vertical="center" wrapText="1"/>
    </xf>
    <xf numFmtId="0" fontId="10" fillId="0" borderId="72" xfId="12" applyFont="1" applyBorder="1" applyAlignment="1">
      <alignment horizontal="right" vertical="center" wrapText="1"/>
    </xf>
    <xf numFmtId="0" fontId="10" fillId="0" borderId="73" xfId="12" applyFont="1" applyBorder="1" applyAlignment="1">
      <alignment horizontal="center" vertical="center"/>
    </xf>
    <xf numFmtId="0" fontId="10" fillId="0" borderId="10" xfId="12" applyFont="1" applyBorder="1" applyAlignment="1">
      <alignment horizontal="center" vertical="center"/>
    </xf>
    <xf numFmtId="0" fontId="12" fillId="0" borderId="0" xfId="12" applyFont="1" applyAlignment="1">
      <alignment horizontal="center" vertical="center" wrapText="1"/>
    </xf>
    <xf numFmtId="0" fontId="12" fillId="0" borderId="74" xfId="12" applyFont="1" applyBorder="1" applyAlignment="1">
      <alignment horizontal="center" vertical="center" wrapText="1"/>
    </xf>
    <xf numFmtId="0" fontId="10" fillId="0" borderId="11" xfId="12" applyFont="1" applyBorder="1" applyAlignment="1">
      <alignment horizontal="right" vertical="center" wrapText="1"/>
    </xf>
    <xf numFmtId="0" fontId="10" fillId="0" borderId="75" xfId="12" applyFont="1" applyBorder="1" applyAlignment="1">
      <alignment horizontal="right" vertical="center" wrapText="1"/>
    </xf>
    <xf numFmtId="0" fontId="10" fillId="0" borderId="71" xfId="12" applyFont="1" applyBorder="1" applyAlignment="1">
      <alignment horizontal="center" vertical="center" wrapText="1"/>
    </xf>
    <xf numFmtId="0" fontId="0" fillId="0" borderId="20" xfId="12" applyFont="1" applyBorder="1" applyAlignment="1">
      <alignment vertical="center"/>
    </xf>
    <xf numFmtId="0" fontId="0" fillId="0" borderId="21" xfId="12" applyFont="1" applyBorder="1" applyAlignment="1">
      <alignment vertical="center"/>
    </xf>
    <xf numFmtId="0" fontId="8" fillId="0" borderId="0" xfId="12" quotePrefix="1" applyFont="1" applyAlignment="1">
      <alignment horizontal="left" vertical="top" wrapText="1"/>
    </xf>
    <xf numFmtId="0" fontId="10" fillId="0" borderId="11" xfId="12" applyFont="1" applyBorder="1" applyAlignment="1">
      <alignment horizontal="center" vertical="center"/>
    </xf>
    <xf numFmtId="0" fontId="10" fillId="0" borderId="12" xfId="12" applyFont="1" applyBorder="1" applyAlignment="1">
      <alignment horizontal="center" vertical="center"/>
    </xf>
    <xf numFmtId="0" fontId="10" fillId="0" borderId="75" xfId="12" applyFont="1" applyBorder="1" applyAlignment="1">
      <alignment horizontal="center" vertical="center"/>
    </xf>
    <xf numFmtId="0" fontId="21" fillId="0" borderId="0" xfId="12" applyFont="1" applyAlignment="1">
      <alignment horizontal="center" vertical="center" wrapText="1"/>
    </xf>
    <xf numFmtId="0" fontId="12" fillId="0" borderId="76" xfId="12" applyFont="1" applyBorder="1" applyAlignment="1">
      <alignment horizontal="center" vertical="center" wrapText="1"/>
    </xf>
    <xf numFmtId="0" fontId="12" fillId="0" borderId="77" xfId="12" applyFont="1" applyBorder="1" applyAlignment="1">
      <alignment horizontal="center" vertical="center" wrapText="1"/>
    </xf>
    <xf numFmtId="0" fontId="12" fillId="0" borderId="78" xfId="12" applyFont="1" applyBorder="1" applyAlignment="1">
      <alignment horizontal="center" vertical="center" wrapText="1"/>
    </xf>
    <xf numFmtId="0" fontId="12" fillId="0" borderId="79" xfId="12" applyFont="1" applyBorder="1" applyAlignment="1">
      <alignment horizontal="center" vertical="center" wrapText="1"/>
    </xf>
    <xf numFmtId="0" fontId="9" fillId="0" borderId="64" xfId="12" quotePrefix="1" applyFont="1" applyBorder="1" applyAlignment="1">
      <alignment horizontal="left" vertical="top" wrapText="1"/>
    </xf>
    <xf numFmtId="0" fontId="9" fillId="0" borderId="0" xfId="12" quotePrefix="1" applyFont="1" applyAlignment="1">
      <alignment horizontal="left" vertical="top" wrapText="1"/>
    </xf>
    <xf numFmtId="0" fontId="12" fillId="0" borderId="80" xfId="12" applyFont="1" applyBorder="1" applyAlignment="1">
      <alignment horizontal="center" vertical="center" wrapText="1"/>
    </xf>
    <xf numFmtId="0" fontId="12" fillId="0" borderId="81" xfId="12" applyFont="1" applyBorder="1" applyAlignment="1">
      <alignment horizontal="center" vertical="center" wrapText="1"/>
    </xf>
    <xf numFmtId="0" fontId="0" fillId="0" borderId="20" xfId="12" applyFont="1" applyBorder="1" applyAlignment="1">
      <alignment horizontal="center" vertical="center"/>
    </xf>
    <xf numFmtId="0" fontId="0" fillId="0" borderId="21" xfId="12" applyFont="1" applyBorder="1" applyAlignment="1">
      <alignment horizontal="center" vertical="center"/>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gliaia" xfId="7" xr:uid="{00000000-0005-0000-0000-000007000000}"/>
    <cellStyle name="Normal" xfId="12" xr:uid="{00000000-0005-0000-0000-000000000000}"/>
    <cellStyle name="Normale" xfId="0" builtinId="0"/>
    <cellStyle name="Normale 2" xfId="6" xr:uid="{00000000-0005-0000-0000-000006000000}"/>
    <cellStyle name="Normale 2 2" xfId="9" xr:uid="{00000000-0005-0000-0000-000009000000}"/>
    <cellStyle name="Normale 3" xfId="8" xr:uid="{00000000-0005-0000-0000-000008000000}"/>
    <cellStyle name="Normale 3 2" xfId="10" xr:uid="{00000000-0005-0000-0000-00000A000000}"/>
    <cellStyle name="Normale 3 2 2" xfId="11" xr:uid="{00000000-0005-0000-0000-00000B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0"/>
  <sheetViews>
    <sheetView showGridLines="0" tabSelected="1" topLeftCell="A16" zoomScale="85" zoomScaleNormal="85" workbookViewId="0"/>
  </sheetViews>
  <sheetFormatPr defaultColWidth="12.5703125" defaultRowHeight="15" customHeight="1" x14ac:dyDescent="0.25"/>
  <cols>
    <col min="1" max="1" width="15.7109375" style="6" customWidth="1"/>
    <col min="2" max="2" width="65.85546875" style="6" customWidth="1"/>
    <col min="3" max="3" width="20.85546875" style="7" customWidth="1"/>
    <col min="4" max="4" width="22" style="7" customWidth="1"/>
    <col min="5" max="5" width="20.140625" style="7" customWidth="1"/>
    <col min="6" max="6" width="21.85546875" style="7" customWidth="1"/>
    <col min="7" max="7" width="19.85546875" style="7" customWidth="1"/>
    <col min="8" max="8" width="23" style="7" customWidth="1"/>
    <col min="9" max="9" width="21.7109375" style="7" customWidth="1"/>
    <col min="10" max="10" width="23.5703125" style="7" customWidth="1"/>
    <col min="11" max="11" width="12.5703125" style="7" customWidth="1"/>
    <col min="12" max="16384" width="12.5703125" style="7"/>
  </cols>
  <sheetData>
    <row r="1" spans="1:10" ht="53.45" customHeight="1" x14ac:dyDescent="0.25">
      <c r="B1" s="272" t="s">
        <v>146</v>
      </c>
      <c r="C1" s="272"/>
      <c r="D1" s="272"/>
      <c r="E1" s="272"/>
      <c r="F1" s="272"/>
      <c r="G1" s="272"/>
      <c r="H1" s="272"/>
      <c r="I1" s="272"/>
      <c r="J1" s="272"/>
    </row>
    <row r="2" spans="1:10" ht="16.5" customHeight="1" x14ac:dyDescent="0.25">
      <c r="B2" s="272"/>
      <c r="C2" s="272"/>
      <c r="D2" s="272"/>
      <c r="E2" s="272"/>
      <c r="F2" s="272"/>
      <c r="G2" s="272"/>
      <c r="H2" s="272"/>
      <c r="I2" s="272"/>
      <c r="J2" s="272"/>
    </row>
    <row r="3" spans="1:10" s="23" customFormat="1" ht="39.950000000000003" customHeight="1" x14ac:dyDescent="0.2">
      <c r="A3" s="250" t="s">
        <v>145</v>
      </c>
      <c r="B3" s="250"/>
      <c r="C3" s="250"/>
      <c r="D3" s="250"/>
      <c r="E3" s="250"/>
      <c r="F3" s="250"/>
      <c r="G3" s="250"/>
      <c r="H3" s="250"/>
      <c r="I3" s="250"/>
      <c r="J3" s="250"/>
    </row>
    <row r="4" spans="1:10" s="23" customFormat="1" ht="30" customHeight="1" x14ac:dyDescent="0.2">
      <c r="A4" s="250" t="s">
        <v>150</v>
      </c>
      <c r="B4" s="250"/>
      <c r="C4" s="250"/>
      <c r="D4" s="250"/>
      <c r="E4" s="250"/>
      <c r="F4" s="250"/>
      <c r="G4" s="250"/>
      <c r="H4" s="250"/>
      <c r="I4" s="250"/>
      <c r="J4" s="250"/>
    </row>
    <row r="5" spans="1:10" s="23" customFormat="1" ht="15" customHeight="1" x14ac:dyDescent="0.2">
      <c r="A5" s="251" t="s">
        <v>164</v>
      </c>
      <c r="B5" s="251"/>
      <c r="C5" s="251"/>
      <c r="D5" s="251"/>
      <c r="E5" s="251"/>
      <c r="F5" s="251"/>
      <c r="G5" s="251"/>
      <c r="H5" s="251"/>
      <c r="I5" s="251"/>
      <c r="J5" s="251"/>
    </row>
    <row r="6" spans="1:10" s="23" customFormat="1" ht="15" customHeight="1" x14ac:dyDescent="0.2">
      <c r="A6" s="250" t="s">
        <v>165</v>
      </c>
      <c r="B6" s="250"/>
      <c r="C6" s="250"/>
      <c r="D6" s="250"/>
      <c r="E6" s="250"/>
      <c r="F6" s="250"/>
      <c r="G6" s="250"/>
      <c r="H6" s="250"/>
      <c r="I6" s="250"/>
      <c r="J6" s="250"/>
    </row>
    <row r="7" spans="1:10" s="23" customFormat="1" ht="65.099999999999994" customHeight="1" x14ac:dyDescent="0.2">
      <c r="A7" s="250" t="s">
        <v>153</v>
      </c>
      <c r="B7" s="250"/>
      <c r="C7" s="250"/>
      <c r="D7" s="250"/>
      <c r="E7" s="250"/>
      <c r="F7" s="250"/>
      <c r="G7" s="250"/>
      <c r="H7" s="250"/>
      <c r="I7" s="250"/>
      <c r="J7" s="250"/>
    </row>
    <row r="8" spans="1:10" s="23" customFormat="1" ht="15" customHeight="1" x14ac:dyDescent="0.2">
      <c r="A8" s="250" t="s">
        <v>152</v>
      </c>
      <c r="B8" s="250"/>
      <c r="C8" s="250"/>
      <c r="D8" s="250"/>
      <c r="E8" s="250"/>
      <c r="F8" s="250"/>
      <c r="G8" s="250"/>
      <c r="H8" s="250"/>
      <c r="I8" s="250"/>
      <c r="J8" s="250"/>
    </row>
    <row r="9" spans="1:10" s="23" customFormat="1" ht="15" customHeight="1" x14ac:dyDescent="0.2">
      <c r="A9" s="251" t="s">
        <v>166</v>
      </c>
      <c r="B9" s="251"/>
      <c r="C9" s="251"/>
      <c r="D9" s="251"/>
      <c r="E9" s="251"/>
      <c r="F9" s="251"/>
      <c r="G9" s="251"/>
      <c r="H9" s="251"/>
      <c r="I9" s="251"/>
      <c r="J9" s="251"/>
    </row>
    <row r="10" spans="1:10" s="10" customFormat="1" ht="18.75" customHeight="1" x14ac:dyDescent="0.25">
      <c r="A10" s="8"/>
      <c r="B10" s="9"/>
      <c r="C10" s="9"/>
      <c r="D10" s="9"/>
      <c r="E10" s="9"/>
      <c r="F10" s="9"/>
      <c r="G10" s="9"/>
      <c r="H10" s="9"/>
      <c r="I10" s="9"/>
      <c r="J10" s="9"/>
    </row>
    <row r="11" spans="1:10" ht="15.6" customHeight="1" x14ac:dyDescent="0.25">
      <c r="A11" s="265" t="s">
        <v>130</v>
      </c>
      <c r="B11" s="259" t="s">
        <v>131</v>
      </c>
      <c r="C11" s="269" t="s">
        <v>3</v>
      </c>
      <c r="D11" s="270"/>
      <c r="E11" s="270"/>
      <c r="F11" s="270"/>
      <c r="G11" s="270"/>
      <c r="H11" s="270"/>
      <c r="I11" s="270"/>
      <c r="J11" s="271"/>
    </row>
    <row r="12" spans="1:10" ht="33" customHeight="1" x14ac:dyDescent="0.25">
      <c r="A12" s="266"/>
      <c r="B12" s="255"/>
      <c r="C12" s="261" t="s">
        <v>177</v>
      </c>
      <c r="D12" s="262"/>
      <c r="E12" s="273" t="s">
        <v>178</v>
      </c>
      <c r="F12" s="274"/>
      <c r="G12" s="275" t="s">
        <v>179</v>
      </c>
      <c r="H12" s="274"/>
      <c r="I12" s="275" t="s">
        <v>180</v>
      </c>
      <c r="J12" s="276"/>
    </row>
    <row r="13" spans="1:10" ht="37.5" customHeight="1" x14ac:dyDescent="0.25">
      <c r="A13" s="267"/>
      <c r="B13" s="260"/>
      <c r="C13" s="11" t="s">
        <v>143</v>
      </c>
      <c r="D13" s="12" t="s">
        <v>181</v>
      </c>
      <c r="E13" s="13" t="s">
        <v>143</v>
      </c>
      <c r="F13" s="14" t="s">
        <v>181</v>
      </c>
      <c r="G13" s="15" t="s">
        <v>143</v>
      </c>
      <c r="H13" s="14" t="s">
        <v>181</v>
      </c>
      <c r="I13" s="15" t="s">
        <v>143</v>
      </c>
      <c r="J13" s="16" t="s">
        <v>181</v>
      </c>
    </row>
    <row r="14" spans="1:10" s="20" customFormat="1" ht="19.5" customHeight="1" x14ac:dyDescent="0.2">
      <c r="A14" s="17"/>
      <c r="B14" s="18" t="s">
        <v>138</v>
      </c>
      <c r="C14" s="48">
        <v>135484.74</v>
      </c>
      <c r="D14" s="49">
        <v>161794.98000000001</v>
      </c>
      <c r="E14" s="19"/>
      <c r="F14" s="19"/>
      <c r="G14" s="19"/>
      <c r="H14" s="19"/>
      <c r="I14" s="19"/>
      <c r="J14" s="19"/>
    </row>
    <row r="15" spans="1:10" s="23" customFormat="1" x14ac:dyDescent="0.2">
      <c r="A15" s="17"/>
      <c r="B15" s="21" t="s">
        <v>157</v>
      </c>
      <c r="C15" s="1"/>
      <c r="D15" s="49">
        <v>0</v>
      </c>
      <c r="E15" s="22"/>
      <c r="F15" s="22"/>
      <c r="G15" s="22"/>
      <c r="H15" s="22"/>
      <c r="I15" s="22"/>
      <c r="J15" s="22"/>
    </row>
    <row r="16" spans="1:10" s="23" customFormat="1" x14ac:dyDescent="0.2">
      <c r="A16" s="17"/>
      <c r="B16" s="24"/>
      <c r="C16" s="25"/>
      <c r="D16" s="25"/>
      <c r="E16" s="26"/>
      <c r="F16" s="26"/>
      <c r="G16" s="26"/>
      <c r="H16" s="26"/>
      <c r="I16" s="26"/>
      <c r="J16" s="26"/>
    </row>
    <row r="17" spans="1:10" s="23" customFormat="1" x14ac:dyDescent="0.25">
      <c r="A17" s="27" t="s">
        <v>7</v>
      </c>
      <c r="B17" s="28" t="s">
        <v>6</v>
      </c>
      <c r="C17" s="50">
        <f t="shared" ref="C17:J17" si="0">+C18+C26+C27+C28</f>
        <v>54115.31</v>
      </c>
      <c r="D17" s="51">
        <f t="shared" si="0"/>
        <v>70136.98</v>
      </c>
      <c r="E17" s="51">
        <f t="shared" si="0"/>
        <v>113897.86999999998</v>
      </c>
      <c r="F17" s="51">
        <f t="shared" si="0"/>
        <v>163964.73000000001</v>
      </c>
      <c r="G17" s="51">
        <f t="shared" si="0"/>
        <v>233454.33</v>
      </c>
      <c r="H17" s="51">
        <f t="shared" si="0"/>
        <v>251676.45</v>
      </c>
      <c r="I17" s="51">
        <f t="shared" si="0"/>
        <v>357275.96</v>
      </c>
      <c r="J17" s="52">
        <f t="shared" si="0"/>
        <v>436495.13999999996</v>
      </c>
    </row>
    <row r="18" spans="1:10" x14ac:dyDescent="0.25">
      <c r="A18" s="29" t="s">
        <v>147</v>
      </c>
      <c r="B18" s="28" t="s">
        <v>148</v>
      </c>
      <c r="C18" s="53">
        <f t="shared" ref="C18:J18" si="1">SUM(C19:C25)</f>
        <v>54115.31</v>
      </c>
      <c r="D18" s="54">
        <f t="shared" si="1"/>
        <v>70136.98</v>
      </c>
      <c r="E18" s="55">
        <f t="shared" si="1"/>
        <v>113897.86999999998</v>
      </c>
      <c r="F18" s="54">
        <f t="shared" si="1"/>
        <v>163964.73000000001</v>
      </c>
      <c r="G18" s="55">
        <f t="shared" si="1"/>
        <v>233454.33</v>
      </c>
      <c r="H18" s="55">
        <f t="shared" si="1"/>
        <v>251676.45</v>
      </c>
      <c r="I18" s="55">
        <f t="shared" si="1"/>
        <v>357275.96</v>
      </c>
      <c r="J18" s="56">
        <f t="shared" si="1"/>
        <v>436495.13999999996</v>
      </c>
    </row>
    <row r="19" spans="1:10" x14ac:dyDescent="0.25">
      <c r="A19" s="29" t="s">
        <v>4</v>
      </c>
      <c r="B19" s="28" t="s">
        <v>154</v>
      </c>
      <c r="C19" s="57">
        <v>42102.54</v>
      </c>
      <c r="D19" s="58">
        <v>50178.35</v>
      </c>
      <c r="E19" s="59">
        <v>84784.15</v>
      </c>
      <c r="F19" s="59">
        <v>111753.22</v>
      </c>
      <c r="G19" s="59">
        <v>89375.83</v>
      </c>
      <c r="H19" s="59">
        <v>137732.45000000001</v>
      </c>
      <c r="I19" s="58">
        <v>152303.95000000001</v>
      </c>
      <c r="J19" s="60">
        <v>212173.59</v>
      </c>
    </row>
    <row r="20" spans="1:10" x14ac:dyDescent="0.25">
      <c r="A20" s="29" t="s">
        <v>156</v>
      </c>
      <c r="B20" s="28" t="s">
        <v>142</v>
      </c>
      <c r="C20" s="57">
        <v>9752.06</v>
      </c>
      <c r="D20" s="58">
        <v>11765.76</v>
      </c>
      <c r="E20" s="59">
        <v>25398.959999999999</v>
      </c>
      <c r="F20" s="59">
        <v>37114.379999999997</v>
      </c>
      <c r="G20" s="59">
        <v>65479.55</v>
      </c>
      <c r="H20" s="59">
        <v>67558.86</v>
      </c>
      <c r="I20" s="58">
        <v>81594.59</v>
      </c>
      <c r="J20" s="60">
        <v>94402.87</v>
      </c>
    </row>
    <row r="21" spans="1:10" x14ac:dyDescent="0.25">
      <c r="A21" s="29" t="s">
        <v>141</v>
      </c>
      <c r="B21" s="28" t="s">
        <v>140</v>
      </c>
      <c r="C21" s="57">
        <v>2228.6799999999998</v>
      </c>
      <c r="D21" s="58">
        <v>8192.8700000000008</v>
      </c>
      <c r="E21" s="59">
        <v>2860.73</v>
      </c>
      <c r="F21" s="59">
        <v>10325.69</v>
      </c>
      <c r="G21" s="59">
        <v>77738.720000000001</v>
      </c>
      <c r="H21" s="59">
        <v>41613.699999999997</v>
      </c>
      <c r="I21" s="58">
        <v>122464.49</v>
      </c>
      <c r="J21" s="60">
        <v>124921.64</v>
      </c>
    </row>
    <row r="22" spans="1:10" x14ac:dyDescent="0.25">
      <c r="A22" s="29" t="s">
        <v>139</v>
      </c>
      <c r="B22" s="28" t="s">
        <v>183</v>
      </c>
      <c r="C22" s="57">
        <v>10.33</v>
      </c>
      <c r="D22" s="58">
        <v>0</v>
      </c>
      <c r="E22" s="59">
        <v>810.33</v>
      </c>
      <c r="F22" s="59">
        <v>4753.04</v>
      </c>
      <c r="G22" s="59">
        <v>810.33</v>
      </c>
      <c r="H22" s="59">
        <v>4753.04</v>
      </c>
      <c r="I22" s="58">
        <v>810.33</v>
      </c>
      <c r="J22" s="60">
        <v>4753.04</v>
      </c>
    </row>
    <row r="23" spans="1:10" x14ac:dyDescent="0.25">
      <c r="A23" s="29" t="s">
        <v>184</v>
      </c>
      <c r="B23" s="28" t="s">
        <v>185</v>
      </c>
      <c r="C23" s="57">
        <v>21.7</v>
      </c>
      <c r="D23" s="58">
        <v>0</v>
      </c>
      <c r="E23" s="59">
        <v>43.7</v>
      </c>
      <c r="F23" s="59">
        <v>18.399999999999999</v>
      </c>
      <c r="G23" s="59">
        <v>49.9</v>
      </c>
      <c r="H23" s="59">
        <v>18.399999999999999</v>
      </c>
      <c r="I23" s="58">
        <v>102.6</v>
      </c>
      <c r="J23" s="60">
        <v>244</v>
      </c>
    </row>
    <row r="24" spans="1:10" x14ac:dyDescent="0.25">
      <c r="A24" s="29" t="s">
        <v>186</v>
      </c>
      <c r="B24" s="28" t="s">
        <v>187</v>
      </c>
      <c r="C24" s="57"/>
      <c r="D24" s="58"/>
      <c r="E24" s="59"/>
      <c r="F24" s="59"/>
      <c r="G24" s="59"/>
      <c r="H24" s="59"/>
      <c r="I24" s="58"/>
      <c r="J24" s="60"/>
    </row>
    <row r="25" spans="1:10" x14ac:dyDescent="0.25">
      <c r="A25" s="29"/>
      <c r="B25" s="28"/>
      <c r="C25" s="57"/>
      <c r="D25" s="59"/>
      <c r="E25" s="59"/>
      <c r="F25" s="59"/>
      <c r="G25" s="59"/>
      <c r="H25" s="59"/>
      <c r="I25" s="59"/>
      <c r="J25" s="60"/>
    </row>
    <row r="26" spans="1:10" x14ac:dyDescent="0.25">
      <c r="A26" s="29" t="s">
        <v>8</v>
      </c>
      <c r="B26" s="28" t="s">
        <v>158</v>
      </c>
      <c r="C26" s="57"/>
      <c r="D26" s="59"/>
      <c r="E26" s="59"/>
      <c r="F26" s="59"/>
      <c r="G26" s="59"/>
      <c r="H26" s="59"/>
      <c r="I26" s="59"/>
      <c r="J26" s="60"/>
    </row>
    <row r="27" spans="1:10" x14ac:dyDescent="0.25">
      <c r="A27" s="29" t="s">
        <v>9</v>
      </c>
      <c r="B27" s="28" t="s">
        <v>159</v>
      </c>
      <c r="C27" s="57"/>
      <c r="D27" s="59"/>
      <c r="E27" s="59"/>
      <c r="F27" s="59"/>
      <c r="G27" s="59"/>
      <c r="H27" s="59"/>
      <c r="I27" s="59"/>
      <c r="J27" s="60"/>
    </row>
    <row r="28" spans="1:10" x14ac:dyDescent="0.25">
      <c r="A28" s="29" t="s">
        <v>11</v>
      </c>
      <c r="B28" s="28" t="s">
        <v>10</v>
      </c>
      <c r="C28" s="57"/>
      <c r="D28" s="59"/>
      <c r="E28" s="59"/>
      <c r="F28" s="59"/>
      <c r="G28" s="59"/>
      <c r="H28" s="59"/>
      <c r="I28" s="59"/>
      <c r="J28" s="60"/>
    </row>
    <row r="29" spans="1:10" x14ac:dyDescent="0.25">
      <c r="A29" s="29" t="s">
        <v>13</v>
      </c>
      <c r="B29" s="30" t="s">
        <v>12</v>
      </c>
      <c r="C29" s="57"/>
      <c r="D29" s="59">
        <v>0</v>
      </c>
      <c r="E29" s="59">
        <v>117635.66</v>
      </c>
      <c r="F29" s="59">
        <v>103140.51</v>
      </c>
      <c r="G29" s="59">
        <v>128782.44</v>
      </c>
      <c r="H29" s="59">
        <v>112699.91</v>
      </c>
      <c r="I29" s="59">
        <v>128782.44</v>
      </c>
      <c r="J29" s="60">
        <v>174330.13</v>
      </c>
    </row>
    <row r="30" spans="1:10" ht="30" x14ac:dyDescent="0.25">
      <c r="A30" s="31" t="s">
        <v>5</v>
      </c>
      <c r="B30" s="32" t="s">
        <v>136</v>
      </c>
      <c r="C30" s="61">
        <f t="shared" ref="C30:J30" si="2">+C17+C29</f>
        <v>54115.31</v>
      </c>
      <c r="D30" s="62">
        <f t="shared" si="2"/>
        <v>70136.98</v>
      </c>
      <c r="E30" s="62">
        <f t="shared" si="2"/>
        <v>231533.52999999997</v>
      </c>
      <c r="F30" s="62">
        <f t="shared" si="2"/>
        <v>267105.24</v>
      </c>
      <c r="G30" s="62">
        <f t="shared" si="2"/>
        <v>362236.77</v>
      </c>
      <c r="H30" s="62">
        <f t="shared" si="2"/>
        <v>364376.36</v>
      </c>
      <c r="I30" s="62">
        <f t="shared" si="2"/>
        <v>486058.4</v>
      </c>
      <c r="J30" s="63">
        <f t="shared" si="2"/>
        <v>610825.27</v>
      </c>
    </row>
    <row r="31" spans="1:10" s="33" customFormat="1" x14ac:dyDescent="0.25">
      <c r="A31" s="29" t="s">
        <v>17</v>
      </c>
      <c r="B31" s="28" t="s">
        <v>16</v>
      </c>
      <c r="C31" s="64">
        <v>2692.97</v>
      </c>
      <c r="D31" s="65">
        <v>0</v>
      </c>
      <c r="E31" s="65">
        <v>9725.82</v>
      </c>
      <c r="F31" s="66">
        <v>0</v>
      </c>
      <c r="G31" s="66">
        <v>10347.61</v>
      </c>
      <c r="H31" s="66">
        <v>0</v>
      </c>
      <c r="I31" s="67">
        <v>14805.07</v>
      </c>
      <c r="J31" s="68">
        <v>4650.17</v>
      </c>
    </row>
    <row r="32" spans="1:10" x14ac:dyDescent="0.25">
      <c r="A32" s="29" t="s">
        <v>19</v>
      </c>
      <c r="B32" s="28" t="s">
        <v>18</v>
      </c>
      <c r="C32" s="64"/>
      <c r="D32" s="65">
        <v>0</v>
      </c>
      <c r="E32" s="65"/>
      <c r="F32" s="66">
        <v>0</v>
      </c>
      <c r="G32" s="66"/>
      <c r="H32" s="66">
        <v>0</v>
      </c>
      <c r="I32" s="67"/>
      <c r="J32" s="68">
        <v>0</v>
      </c>
    </row>
    <row r="33" spans="1:10" x14ac:dyDescent="0.25">
      <c r="A33" s="29"/>
      <c r="B33" s="28" t="s">
        <v>120</v>
      </c>
      <c r="C33" s="64">
        <v>0</v>
      </c>
      <c r="D33" s="65">
        <v>622</v>
      </c>
      <c r="E33" s="65">
        <v>5847.78</v>
      </c>
      <c r="F33" s="66">
        <v>12969.12</v>
      </c>
      <c r="G33" s="66">
        <v>5847.78</v>
      </c>
      <c r="H33" s="66">
        <v>25820.17</v>
      </c>
      <c r="I33" s="67">
        <v>11522.16</v>
      </c>
      <c r="J33" s="68">
        <v>37112.14</v>
      </c>
    </row>
    <row r="34" spans="1:10" x14ac:dyDescent="0.25">
      <c r="A34" s="31" t="s">
        <v>15</v>
      </c>
      <c r="B34" s="34" t="s">
        <v>135</v>
      </c>
      <c r="C34" s="61">
        <f t="shared" ref="C34:J34" si="3">+C33+C32+C31</f>
        <v>2692.97</v>
      </c>
      <c r="D34" s="62">
        <f t="shared" si="3"/>
        <v>622</v>
      </c>
      <c r="E34" s="62">
        <f t="shared" si="3"/>
        <v>15573.599999999999</v>
      </c>
      <c r="F34" s="62">
        <f t="shared" si="3"/>
        <v>12969.12</v>
      </c>
      <c r="G34" s="62">
        <f t="shared" si="3"/>
        <v>16195.39</v>
      </c>
      <c r="H34" s="62">
        <f t="shared" si="3"/>
        <v>25820.17</v>
      </c>
      <c r="I34" s="62">
        <f t="shared" si="3"/>
        <v>26327.23</v>
      </c>
      <c r="J34" s="63">
        <f t="shared" si="3"/>
        <v>41762.31</v>
      </c>
    </row>
    <row r="35" spans="1:10" x14ac:dyDescent="0.25">
      <c r="A35" s="29" t="s">
        <v>22</v>
      </c>
      <c r="B35" s="35" t="s">
        <v>21</v>
      </c>
      <c r="C35" s="64">
        <v>4066.64</v>
      </c>
      <c r="D35" s="65">
        <v>4411.04</v>
      </c>
      <c r="E35" s="65">
        <v>9555.3700000000008</v>
      </c>
      <c r="F35" s="66">
        <v>10120.44</v>
      </c>
      <c r="G35" s="66">
        <v>14009.71</v>
      </c>
      <c r="H35" s="66">
        <v>12170.55</v>
      </c>
      <c r="I35" s="67">
        <v>18170.189999999999</v>
      </c>
      <c r="J35" s="68">
        <v>18723.34</v>
      </c>
    </row>
    <row r="36" spans="1:10" ht="30" x14ac:dyDescent="0.25">
      <c r="A36" s="29" t="s">
        <v>24</v>
      </c>
      <c r="B36" s="35" t="s">
        <v>23</v>
      </c>
      <c r="C36" s="64"/>
      <c r="D36" s="65"/>
      <c r="E36" s="65"/>
      <c r="F36" s="66"/>
      <c r="G36" s="66"/>
      <c r="H36" s="66"/>
      <c r="I36" s="67"/>
      <c r="J36" s="68"/>
    </row>
    <row r="37" spans="1:10" x14ac:dyDescent="0.25">
      <c r="A37" s="29" t="s">
        <v>26</v>
      </c>
      <c r="B37" s="28" t="s">
        <v>25</v>
      </c>
      <c r="C37" s="64"/>
      <c r="D37" s="65"/>
      <c r="E37" s="65"/>
      <c r="F37" s="66"/>
      <c r="G37" s="66"/>
      <c r="H37" s="66"/>
      <c r="I37" s="67"/>
      <c r="J37" s="68"/>
    </row>
    <row r="38" spans="1:10" x14ac:dyDescent="0.25">
      <c r="A38" s="29" t="s">
        <v>28</v>
      </c>
      <c r="B38" s="28" t="s">
        <v>27</v>
      </c>
      <c r="C38" s="69"/>
      <c r="D38" s="70"/>
      <c r="E38" s="70"/>
      <c r="F38" s="71"/>
      <c r="G38" s="71"/>
      <c r="H38" s="71"/>
      <c r="I38" s="72"/>
      <c r="J38" s="73"/>
    </row>
    <row r="39" spans="1:10" x14ac:dyDescent="0.25">
      <c r="A39" s="29" t="s">
        <v>30</v>
      </c>
      <c r="B39" s="28" t="s">
        <v>29</v>
      </c>
      <c r="C39" s="69">
        <v>100</v>
      </c>
      <c r="D39" s="70">
        <v>3000.07</v>
      </c>
      <c r="E39" s="70">
        <v>521.66999999999996</v>
      </c>
      <c r="F39" s="71">
        <v>4788.82</v>
      </c>
      <c r="G39" s="71">
        <v>1589.55</v>
      </c>
      <c r="H39" s="71">
        <v>4788.82</v>
      </c>
      <c r="I39" s="72">
        <v>73134.080000000002</v>
      </c>
      <c r="J39" s="73">
        <v>7620.77</v>
      </c>
    </row>
    <row r="40" spans="1:10" x14ac:dyDescent="0.25">
      <c r="A40" s="31" t="s">
        <v>20</v>
      </c>
      <c r="B40" s="34" t="s">
        <v>119</v>
      </c>
      <c r="C40" s="61">
        <f t="shared" ref="C40:J40" si="4">+C39+C38+C37+C36+C35</f>
        <v>4166.6399999999994</v>
      </c>
      <c r="D40" s="62">
        <f t="shared" si="4"/>
        <v>7411.1100000000006</v>
      </c>
      <c r="E40" s="62">
        <f t="shared" si="4"/>
        <v>10077.040000000001</v>
      </c>
      <c r="F40" s="62">
        <f t="shared" si="4"/>
        <v>14909.26</v>
      </c>
      <c r="G40" s="62">
        <f t="shared" si="4"/>
        <v>15599.259999999998</v>
      </c>
      <c r="H40" s="62">
        <f t="shared" si="4"/>
        <v>16959.37</v>
      </c>
      <c r="I40" s="62">
        <f t="shared" si="4"/>
        <v>91304.27</v>
      </c>
      <c r="J40" s="63">
        <f t="shared" si="4"/>
        <v>26344.11</v>
      </c>
    </row>
    <row r="41" spans="1:10" x14ac:dyDescent="0.25">
      <c r="A41" s="29" t="s">
        <v>33</v>
      </c>
      <c r="B41" s="28" t="s">
        <v>32</v>
      </c>
      <c r="C41" s="69"/>
      <c r="D41" s="70"/>
      <c r="E41" s="70"/>
      <c r="F41" s="71"/>
      <c r="G41" s="71"/>
      <c r="H41" s="71"/>
      <c r="I41" s="72"/>
      <c r="J41" s="73"/>
    </row>
    <row r="42" spans="1:10" x14ac:dyDescent="0.25">
      <c r="A42" s="29" t="s">
        <v>34</v>
      </c>
      <c r="B42" s="28" t="s">
        <v>0</v>
      </c>
      <c r="C42" s="69">
        <v>26000</v>
      </c>
      <c r="D42" s="70">
        <v>4249</v>
      </c>
      <c r="E42" s="70">
        <v>121350.17</v>
      </c>
      <c r="F42" s="71">
        <v>197739.37</v>
      </c>
      <c r="G42" s="71">
        <v>296049.73</v>
      </c>
      <c r="H42" s="71">
        <v>356956.31</v>
      </c>
      <c r="I42" s="72">
        <v>335049.73</v>
      </c>
      <c r="J42" s="73">
        <v>484307.79</v>
      </c>
    </row>
    <row r="43" spans="1:10" x14ac:dyDescent="0.25">
      <c r="A43" s="29" t="s">
        <v>35</v>
      </c>
      <c r="B43" s="28" t="s">
        <v>1</v>
      </c>
      <c r="C43" s="69">
        <v>15175</v>
      </c>
      <c r="D43" s="70">
        <v>0</v>
      </c>
      <c r="E43" s="70">
        <v>30175</v>
      </c>
      <c r="F43" s="71">
        <v>24057</v>
      </c>
      <c r="G43" s="71">
        <v>47339.57</v>
      </c>
      <c r="H43" s="71">
        <v>24057</v>
      </c>
      <c r="I43" s="72">
        <v>47339.57</v>
      </c>
      <c r="J43" s="73">
        <v>24057</v>
      </c>
    </row>
    <row r="44" spans="1:10" x14ac:dyDescent="0.25">
      <c r="A44" s="29" t="s">
        <v>37</v>
      </c>
      <c r="B44" s="28" t="s">
        <v>36</v>
      </c>
      <c r="C44" s="64"/>
      <c r="D44" s="65"/>
      <c r="E44" s="65"/>
      <c r="F44" s="66"/>
      <c r="G44" s="66"/>
      <c r="H44" s="66"/>
      <c r="I44" s="67"/>
      <c r="J44" s="68"/>
    </row>
    <row r="45" spans="1:10" x14ac:dyDescent="0.25">
      <c r="A45" s="29" t="s">
        <v>38</v>
      </c>
      <c r="B45" s="28" t="s">
        <v>2</v>
      </c>
      <c r="C45" s="64">
        <v>4106.46</v>
      </c>
      <c r="D45" s="65">
        <v>1959.58</v>
      </c>
      <c r="E45" s="65">
        <v>12933.39</v>
      </c>
      <c r="F45" s="66">
        <v>6506.86</v>
      </c>
      <c r="G45" s="66">
        <v>13449.39</v>
      </c>
      <c r="H45" s="66">
        <v>7022.86</v>
      </c>
      <c r="I45" s="67">
        <v>16323.89</v>
      </c>
      <c r="J45" s="68">
        <v>24565.47</v>
      </c>
    </row>
    <row r="46" spans="1:10" x14ac:dyDescent="0.25">
      <c r="A46" s="31" t="s">
        <v>31</v>
      </c>
      <c r="B46" s="34" t="s">
        <v>118</v>
      </c>
      <c r="C46" s="61">
        <f t="shared" ref="C46:J46" si="5">+C45+C44+C43+C42+C41</f>
        <v>45281.46</v>
      </c>
      <c r="D46" s="62">
        <f t="shared" si="5"/>
        <v>6208.58</v>
      </c>
      <c r="E46" s="62">
        <f t="shared" si="5"/>
        <v>164458.56</v>
      </c>
      <c r="F46" s="62">
        <f t="shared" si="5"/>
        <v>228303.22999999998</v>
      </c>
      <c r="G46" s="62">
        <f t="shared" si="5"/>
        <v>356838.69</v>
      </c>
      <c r="H46" s="62">
        <f t="shared" si="5"/>
        <v>388036.17</v>
      </c>
      <c r="I46" s="62">
        <f t="shared" si="5"/>
        <v>398713.19</v>
      </c>
      <c r="J46" s="63">
        <f t="shared" si="5"/>
        <v>532930.26</v>
      </c>
    </row>
    <row r="47" spans="1:10" x14ac:dyDescent="0.25">
      <c r="A47" s="29" t="s">
        <v>41</v>
      </c>
      <c r="B47" s="28" t="s">
        <v>40</v>
      </c>
      <c r="C47" s="69"/>
      <c r="D47" s="70"/>
      <c r="E47" s="70"/>
      <c r="F47" s="71"/>
      <c r="G47" s="71"/>
      <c r="H47" s="71"/>
      <c r="I47" s="72"/>
      <c r="J47" s="73"/>
    </row>
    <row r="48" spans="1:10" x14ac:dyDescent="0.25">
      <c r="A48" s="29" t="s">
        <v>43</v>
      </c>
      <c r="B48" s="28" t="s">
        <v>42</v>
      </c>
      <c r="C48" s="69"/>
      <c r="D48" s="70"/>
      <c r="E48" s="70"/>
      <c r="F48" s="71"/>
      <c r="G48" s="71"/>
      <c r="H48" s="71"/>
      <c r="I48" s="72"/>
      <c r="J48" s="73"/>
    </row>
    <row r="49" spans="1:10" x14ac:dyDescent="0.25">
      <c r="A49" s="29" t="s">
        <v>45</v>
      </c>
      <c r="B49" s="28" t="s">
        <v>44</v>
      </c>
      <c r="C49" s="69"/>
      <c r="D49" s="70"/>
      <c r="E49" s="70"/>
      <c r="F49" s="71"/>
      <c r="G49" s="71"/>
      <c r="H49" s="71"/>
      <c r="I49" s="72"/>
      <c r="J49" s="73"/>
    </row>
    <row r="50" spans="1:10" x14ac:dyDescent="0.25">
      <c r="A50" s="29" t="s">
        <v>47</v>
      </c>
      <c r="B50" s="28" t="s">
        <v>46</v>
      </c>
      <c r="C50" s="74"/>
      <c r="D50" s="75"/>
      <c r="E50" s="75"/>
      <c r="F50" s="76"/>
      <c r="G50" s="76"/>
      <c r="H50" s="76"/>
      <c r="I50" s="77"/>
      <c r="J50" s="78"/>
    </row>
    <row r="51" spans="1:10" x14ac:dyDescent="0.25">
      <c r="A51" s="31" t="s">
        <v>39</v>
      </c>
      <c r="B51" s="32" t="s">
        <v>117</v>
      </c>
      <c r="C51" s="61">
        <f t="shared" ref="C51:J51" si="6">+C50+C49+C48+C47</f>
        <v>0</v>
      </c>
      <c r="D51" s="62">
        <f t="shared" si="6"/>
        <v>0</v>
      </c>
      <c r="E51" s="62">
        <f t="shared" si="6"/>
        <v>0</v>
      </c>
      <c r="F51" s="62">
        <f t="shared" si="6"/>
        <v>0</v>
      </c>
      <c r="G51" s="62">
        <f t="shared" si="6"/>
        <v>0</v>
      </c>
      <c r="H51" s="62">
        <f t="shared" si="6"/>
        <v>0</v>
      </c>
      <c r="I51" s="62">
        <f t="shared" si="6"/>
        <v>0</v>
      </c>
      <c r="J51" s="63">
        <f t="shared" si="6"/>
        <v>0</v>
      </c>
    </row>
    <row r="52" spans="1:10" x14ac:dyDescent="0.25">
      <c r="A52" s="29" t="s">
        <v>50</v>
      </c>
      <c r="B52" s="28" t="s">
        <v>49</v>
      </c>
      <c r="C52" s="74"/>
      <c r="D52" s="75"/>
      <c r="E52" s="75"/>
      <c r="F52" s="76"/>
      <c r="G52" s="76"/>
      <c r="H52" s="76"/>
      <c r="I52" s="77"/>
      <c r="J52" s="78"/>
    </row>
    <row r="53" spans="1:10" x14ac:dyDescent="0.25">
      <c r="A53" s="29" t="s">
        <v>52</v>
      </c>
      <c r="B53" s="28" t="s">
        <v>51</v>
      </c>
      <c r="C53" s="74"/>
      <c r="D53" s="75"/>
      <c r="E53" s="75"/>
      <c r="F53" s="76"/>
      <c r="G53" s="76"/>
      <c r="H53" s="76"/>
      <c r="I53" s="77"/>
      <c r="J53" s="78"/>
    </row>
    <row r="54" spans="1:10" x14ac:dyDescent="0.25">
      <c r="A54" s="29" t="s">
        <v>54</v>
      </c>
      <c r="B54" s="28" t="s">
        <v>53</v>
      </c>
      <c r="C54" s="74"/>
      <c r="D54" s="75"/>
      <c r="E54" s="75"/>
      <c r="F54" s="76"/>
      <c r="G54" s="76"/>
      <c r="H54" s="76"/>
      <c r="I54" s="77"/>
      <c r="J54" s="78"/>
    </row>
    <row r="55" spans="1:10" x14ac:dyDescent="0.25">
      <c r="A55" s="29" t="s">
        <v>56</v>
      </c>
      <c r="B55" s="28" t="s">
        <v>55</v>
      </c>
      <c r="C55" s="74"/>
      <c r="D55" s="75"/>
      <c r="E55" s="75"/>
      <c r="F55" s="76"/>
      <c r="G55" s="76"/>
      <c r="H55" s="76"/>
      <c r="I55" s="77"/>
      <c r="J55" s="78"/>
    </row>
    <row r="56" spans="1:10" x14ac:dyDescent="0.25">
      <c r="A56" s="31" t="s">
        <v>48</v>
      </c>
      <c r="B56" s="34" t="s">
        <v>116</v>
      </c>
      <c r="C56" s="61">
        <f t="shared" ref="C56:J56" si="7">+C55+C54+C53+C52</f>
        <v>0</v>
      </c>
      <c r="D56" s="62">
        <f t="shared" si="7"/>
        <v>0</v>
      </c>
      <c r="E56" s="62">
        <f t="shared" si="7"/>
        <v>0</v>
      </c>
      <c r="F56" s="62">
        <f t="shared" si="7"/>
        <v>0</v>
      </c>
      <c r="G56" s="62">
        <f t="shared" si="7"/>
        <v>0</v>
      </c>
      <c r="H56" s="62">
        <f t="shared" si="7"/>
        <v>0</v>
      </c>
      <c r="I56" s="62">
        <f t="shared" si="7"/>
        <v>0</v>
      </c>
      <c r="J56" s="63">
        <f t="shared" si="7"/>
        <v>0</v>
      </c>
    </row>
    <row r="57" spans="1:10" x14ac:dyDescent="0.25">
      <c r="A57" s="29" t="s">
        <v>59</v>
      </c>
      <c r="B57" s="28" t="s">
        <v>58</v>
      </c>
      <c r="C57" s="74">
        <v>21379.49</v>
      </c>
      <c r="D57" s="75">
        <v>33373.019999999997</v>
      </c>
      <c r="E57" s="75">
        <v>41806.82</v>
      </c>
      <c r="F57" s="76">
        <v>53721.89</v>
      </c>
      <c r="G57" s="76">
        <v>55245.440000000002</v>
      </c>
      <c r="H57" s="76">
        <v>112285.75</v>
      </c>
      <c r="I57" s="77">
        <v>115394.67</v>
      </c>
      <c r="J57" s="78">
        <v>139556.23000000001</v>
      </c>
    </row>
    <row r="58" spans="1:10" x14ac:dyDescent="0.25">
      <c r="A58" s="29" t="s">
        <v>61</v>
      </c>
      <c r="B58" s="28" t="s">
        <v>60</v>
      </c>
      <c r="C58" s="74">
        <v>2286.64</v>
      </c>
      <c r="D58" s="75">
        <v>0</v>
      </c>
      <c r="E58" s="75">
        <v>2286.64</v>
      </c>
      <c r="F58" s="76">
        <v>9888.7800000000007</v>
      </c>
      <c r="G58" s="76">
        <v>2286.64</v>
      </c>
      <c r="H58" s="76">
        <v>9888.7800000000007</v>
      </c>
      <c r="I58" s="77">
        <v>2286.64</v>
      </c>
      <c r="J58" s="78">
        <v>9888.7800000000007</v>
      </c>
    </row>
    <row r="59" spans="1:10" x14ac:dyDescent="0.25">
      <c r="A59" s="31" t="s">
        <v>57</v>
      </c>
      <c r="B59" s="32" t="s">
        <v>115</v>
      </c>
      <c r="C59" s="61">
        <f t="shared" ref="C59:J59" si="8">+C58+C57</f>
        <v>23666.13</v>
      </c>
      <c r="D59" s="62">
        <f t="shared" si="8"/>
        <v>33373.019999999997</v>
      </c>
      <c r="E59" s="62">
        <f t="shared" si="8"/>
        <v>44093.46</v>
      </c>
      <c r="F59" s="62">
        <f t="shared" si="8"/>
        <v>63610.67</v>
      </c>
      <c r="G59" s="62">
        <f t="shared" si="8"/>
        <v>57532.08</v>
      </c>
      <c r="H59" s="62">
        <f t="shared" si="8"/>
        <v>122174.53</v>
      </c>
      <c r="I59" s="62">
        <f t="shared" si="8"/>
        <v>117681.31</v>
      </c>
      <c r="J59" s="63">
        <f t="shared" si="8"/>
        <v>149445.01</v>
      </c>
    </row>
    <row r="60" spans="1:10" ht="17.25" x14ac:dyDescent="0.25">
      <c r="A60" s="36" t="s">
        <v>121</v>
      </c>
      <c r="B60" s="37" t="s">
        <v>144</v>
      </c>
      <c r="C60" s="79"/>
      <c r="D60" s="80">
        <v>0</v>
      </c>
      <c r="E60" s="80"/>
      <c r="F60" s="80">
        <v>0</v>
      </c>
      <c r="G60" s="81"/>
      <c r="H60" s="81">
        <v>0</v>
      </c>
      <c r="I60" s="81"/>
      <c r="J60" s="82">
        <v>0</v>
      </c>
    </row>
    <row r="61" spans="1:10" s="23" customFormat="1" x14ac:dyDescent="0.25">
      <c r="A61" s="257" t="s">
        <v>155</v>
      </c>
      <c r="B61" s="258"/>
      <c r="C61" s="83">
        <f>+C60+C59+C56+C51+C46+C40+C34+C30</f>
        <v>129922.51</v>
      </c>
      <c r="D61" s="84">
        <f t="shared" ref="D61:J61" si="9">D60+D59+D56+D51+D46+D40+D34+D30</f>
        <v>117751.69</v>
      </c>
      <c r="E61" s="84">
        <f t="shared" si="9"/>
        <v>465736.18999999994</v>
      </c>
      <c r="F61" s="84">
        <f t="shared" si="9"/>
        <v>586897.52</v>
      </c>
      <c r="G61" s="84">
        <f t="shared" si="9"/>
        <v>808402.19000000006</v>
      </c>
      <c r="H61" s="84">
        <f t="shared" si="9"/>
        <v>917366.6</v>
      </c>
      <c r="I61" s="84">
        <f t="shared" si="9"/>
        <v>1120084.3999999999</v>
      </c>
      <c r="J61" s="85">
        <f t="shared" si="9"/>
        <v>1361306.96</v>
      </c>
    </row>
    <row r="62" spans="1:10" x14ac:dyDescent="0.25">
      <c r="A62" s="263" t="s">
        <v>160</v>
      </c>
      <c r="B62" s="264"/>
      <c r="C62" s="2"/>
      <c r="D62" s="86">
        <v>0</v>
      </c>
      <c r="E62" s="3"/>
      <c r="F62" s="86">
        <v>0</v>
      </c>
      <c r="G62" s="3"/>
      <c r="H62" s="86">
        <v>0</v>
      </c>
      <c r="I62" s="3"/>
      <c r="J62" s="88">
        <v>0</v>
      </c>
    </row>
    <row r="63" spans="1:10" x14ac:dyDescent="0.25">
      <c r="A63" s="257" t="s">
        <v>133</v>
      </c>
      <c r="B63" s="258"/>
      <c r="C63" s="83">
        <f>+C61+C14</f>
        <v>265407.25</v>
      </c>
      <c r="D63" s="84">
        <f>+D61+D14</f>
        <v>279546.67000000004</v>
      </c>
      <c r="E63" s="84">
        <f>+E61+C14</f>
        <v>601220.92999999993</v>
      </c>
      <c r="F63" s="84">
        <f>+F61+D14</f>
        <v>748692.5</v>
      </c>
      <c r="G63" s="84">
        <f>+G61+C14</f>
        <v>943886.93</v>
      </c>
      <c r="H63" s="84">
        <f>+H61+D14</f>
        <v>1079161.58</v>
      </c>
      <c r="I63" s="84">
        <f>+I61+C14</f>
        <v>1255569.1399999999</v>
      </c>
      <c r="J63" s="85">
        <f>+J61+D14</f>
        <v>1523101.94</v>
      </c>
    </row>
    <row r="64" spans="1:10" x14ac:dyDescent="0.25">
      <c r="A64" s="263" t="s">
        <v>161</v>
      </c>
      <c r="B64" s="264"/>
      <c r="C64" s="2"/>
      <c r="D64" s="87">
        <f>+D62+$D15</f>
        <v>0</v>
      </c>
      <c r="E64" s="3"/>
      <c r="F64" s="87">
        <f>+F62+$D15</f>
        <v>0</v>
      </c>
      <c r="G64" s="3"/>
      <c r="H64" s="87">
        <f>+H62+$D15</f>
        <v>0</v>
      </c>
      <c r="I64" s="3"/>
      <c r="J64" s="87">
        <f>+J62+$D15</f>
        <v>0</v>
      </c>
    </row>
    <row r="65" spans="1:10" ht="18.95" customHeight="1" x14ac:dyDescent="0.25">
      <c r="B65" s="39"/>
      <c r="C65" s="38"/>
      <c r="D65" s="38"/>
      <c r="E65" s="38"/>
      <c r="F65" s="38"/>
      <c r="G65" s="38"/>
      <c r="H65" s="38"/>
      <c r="I65" s="38"/>
      <c r="J65" s="38"/>
    </row>
    <row r="66" spans="1:10" ht="21" customHeight="1" x14ac:dyDescent="0.25">
      <c r="A66" s="265" t="s">
        <v>130</v>
      </c>
      <c r="B66" s="254" t="s">
        <v>131</v>
      </c>
      <c r="C66" s="252" t="s">
        <v>122</v>
      </c>
      <c r="D66" s="252"/>
      <c r="E66" s="252"/>
      <c r="F66" s="252"/>
      <c r="G66" s="252"/>
      <c r="H66" s="252"/>
      <c r="I66" s="252"/>
      <c r="J66" s="253"/>
    </row>
    <row r="67" spans="1:10" ht="33" customHeight="1" x14ac:dyDescent="0.25">
      <c r="A67" s="266"/>
      <c r="B67" s="255"/>
      <c r="C67" s="279" t="s">
        <v>177</v>
      </c>
      <c r="D67" s="280"/>
      <c r="E67" s="273" t="s">
        <v>178</v>
      </c>
      <c r="F67" s="274"/>
      <c r="G67" s="275" t="s">
        <v>179</v>
      </c>
      <c r="H67" s="274"/>
      <c r="I67" s="275" t="s">
        <v>180</v>
      </c>
      <c r="J67" s="276"/>
    </row>
    <row r="68" spans="1:10" ht="37.5" customHeight="1" x14ac:dyDescent="0.25">
      <c r="A68" s="267"/>
      <c r="B68" s="256"/>
      <c r="C68" s="15" t="s">
        <v>143</v>
      </c>
      <c r="D68" s="14" t="s">
        <v>182</v>
      </c>
      <c r="E68" s="15" t="s">
        <v>143</v>
      </c>
      <c r="F68" s="14" t="s">
        <v>182</v>
      </c>
      <c r="G68" s="15" t="s">
        <v>143</v>
      </c>
      <c r="H68" s="14" t="s">
        <v>182</v>
      </c>
      <c r="I68" s="15" t="s">
        <v>143</v>
      </c>
      <c r="J68" s="16" t="s">
        <v>182</v>
      </c>
    </row>
    <row r="69" spans="1:10" x14ac:dyDescent="0.25">
      <c r="A69" s="29" t="s">
        <v>64</v>
      </c>
      <c r="B69" s="28" t="s">
        <v>63</v>
      </c>
      <c r="C69" s="89">
        <v>27305.84</v>
      </c>
      <c r="D69" s="90">
        <v>22743.91</v>
      </c>
      <c r="E69" s="90">
        <v>55752.13</v>
      </c>
      <c r="F69" s="90">
        <v>52502.22</v>
      </c>
      <c r="G69" s="90">
        <v>82400.259999999995</v>
      </c>
      <c r="H69" s="90">
        <v>83880.87</v>
      </c>
      <c r="I69" s="90">
        <v>115132</v>
      </c>
      <c r="J69" s="91">
        <v>120455.76</v>
      </c>
    </row>
    <row r="70" spans="1:10" x14ac:dyDescent="0.25">
      <c r="A70" s="29" t="s">
        <v>66</v>
      </c>
      <c r="B70" s="28" t="s">
        <v>65</v>
      </c>
      <c r="C70" s="92">
        <v>1680.69</v>
      </c>
      <c r="D70" s="93">
        <v>1246.44</v>
      </c>
      <c r="E70" s="93">
        <v>3554.36</v>
      </c>
      <c r="F70" s="93">
        <v>3639.17</v>
      </c>
      <c r="G70" s="93">
        <v>5577.12</v>
      </c>
      <c r="H70" s="93">
        <v>25411.39</v>
      </c>
      <c r="I70" s="93">
        <v>8827.39</v>
      </c>
      <c r="J70" s="94">
        <v>63694.34</v>
      </c>
    </row>
    <row r="71" spans="1:10" x14ac:dyDescent="0.25">
      <c r="A71" s="29" t="s">
        <v>68</v>
      </c>
      <c r="B71" s="28" t="s">
        <v>67</v>
      </c>
      <c r="C71" s="95">
        <v>115891.95</v>
      </c>
      <c r="D71" s="96">
        <v>109142.47</v>
      </c>
      <c r="E71" s="96">
        <v>191736.57</v>
      </c>
      <c r="F71" s="96">
        <v>196047.04</v>
      </c>
      <c r="G71" s="96">
        <v>257802.52</v>
      </c>
      <c r="H71" s="96">
        <v>252675.32</v>
      </c>
      <c r="I71" s="96">
        <v>366585.85</v>
      </c>
      <c r="J71" s="97">
        <v>312089.14</v>
      </c>
    </row>
    <row r="72" spans="1:10" x14ac:dyDescent="0.25">
      <c r="A72" s="29" t="s">
        <v>69</v>
      </c>
      <c r="B72" s="28" t="s">
        <v>14</v>
      </c>
      <c r="C72" s="92">
        <v>12838.13</v>
      </c>
      <c r="D72" s="93">
        <v>23878.01</v>
      </c>
      <c r="E72" s="93">
        <v>39457.53</v>
      </c>
      <c r="F72" s="93">
        <v>90361.7</v>
      </c>
      <c r="G72" s="93">
        <v>62280.3</v>
      </c>
      <c r="H72" s="93">
        <v>110251.27</v>
      </c>
      <c r="I72" s="93">
        <v>119129.33</v>
      </c>
      <c r="J72" s="94">
        <v>151938.76</v>
      </c>
    </row>
    <row r="73" spans="1:10" x14ac:dyDescent="0.25">
      <c r="A73" s="29" t="s">
        <v>71</v>
      </c>
      <c r="B73" s="28" t="s">
        <v>70</v>
      </c>
      <c r="C73" s="92"/>
      <c r="D73" s="93"/>
      <c r="E73" s="93"/>
      <c r="F73" s="93"/>
      <c r="G73" s="93"/>
      <c r="H73" s="93"/>
      <c r="I73" s="93"/>
      <c r="J73" s="94"/>
    </row>
    <row r="74" spans="1:10" x14ac:dyDescent="0.25">
      <c r="A74" s="29" t="s">
        <v>72</v>
      </c>
      <c r="B74" s="28" t="s">
        <v>12</v>
      </c>
      <c r="C74" s="95"/>
      <c r="D74" s="96"/>
      <c r="E74" s="96"/>
      <c r="F74" s="96"/>
      <c r="G74" s="96"/>
      <c r="H74" s="96"/>
      <c r="I74" s="96"/>
      <c r="J74" s="97"/>
    </row>
    <row r="75" spans="1:10" x14ac:dyDescent="0.25">
      <c r="A75" s="29" t="s">
        <v>74</v>
      </c>
      <c r="B75" s="28" t="s">
        <v>73</v>
      </c>
      <c r="C75" s="95"/>
      <c r="D75" s="96">
        <v>208.74</v>
      </c>
      <c r="E75" s="96">
        <v>8244.3700000000008</v>
      </c>
      <c r="F75" s="96">
        <v>208.74</v>
      </c>
      <c r="G75" s="96">
        <v>8244.3700000000008</v>
      </c>
      <c r="H75" s="96">
        <v>7909.35</v>
      </c>
      <c r="I75" s="96">
        <v>16356.46</v>
      </c>
      <c r="J75" s="97">
        <v>15467.77</v>
      </c>
    </row>
    <row r="76" spans="1:10" x14ac:dyDescent="0.25">
      <c r="A76" s="29" t="s">
        <v>76</v>
      </c>
      <c r="B76" s="28" t="s">
        <v>75</v>
      </c>
      <c r="C76" s="92"/>
      <c r="D76" s="93"/>
      <c r="E76" s="93"/>
      <c r="F76" s="93"/>
      <c r="G76" s="93"/>
      <c r="H76" s="93"/>
      <c r="I76" s="93"/>
      <c r="J76" s="94"/>
    </row>
    <row r="77" spans="1:10" x14ac:dyDescent="0.25">
      <c r="A77" s="29" t="s">
        <v>78</v>
      </c>
      <c r="B77" s="28" t="s">
        <v>77</v>
      </c>
      <c r="C77" s="92"/>
      <c r="D77" s="93">
        <v>7718.25</v>
      </c>
      <c r="E77" s="93"/>
      <c r="F77" s="93">
        <v>15765.65</v>
      </c>
      <c r="G77" s="93"/>
      <c r="H77" s="93">
        <v>16109.94</v>
      </c>
      <c r="I77" s="93">
        <v>2000.67</v>
      </c>
      <c r="J77" s="94">
        <v>18294.59</v>
      </c>
    </row>
    <row r="78" spans="1:10" x14ac:dyDescent="0.25">
      <c r="A78" s="29" t="s">
        <v>80</v>
      </c>
      <c r="B78" s="28" t="s">
        <v>79</v>
      </c>
      <c r="C78" s="92">
        <v>10963.6</v>
      </c>
      <c r="D78" s="93">
        <v>11000</v>
      </c>
      <c r="E78" s="93">
        <v>10963.6</v>
      </c>
      <c r="F78" s="93">
        <v>11000</v>
      </c>
      <c r="G78" s="93">
        <v>10963.6</v>
      </c>
      <c r="H78" s="93">
        <v>11000</v>
      </c>
      <c r="I78" s="93">
        <v>10963.6</v>
      </c>
      <c r="J78" s="94">
        <v>11000</v>
      </c>
    </row>
    <row r="79" spans="1:10" x14ac:dyDescent="0.25">
      <c r="A79" s="31" t="s">
        <v>62</v>
      </c>
      <c r="B79" s="34" t="s">
        <v>127</v>
      </c>
      <c r="C79" s="98">
        <f t="shared" ref="C79:J79" si="10">SUM(C69:C78)</f>
        <v>168680.21</v>
      </c>
      <c r="D79" s="99">
        <f t="shared" si="10"/>
        <v>175937.82</v>
      </c>
      <c r="E79" s="99">
        <f t="shared" si="10"/>
        <v>309708.55999999994</v>
      </c>
      <c r="F79" s="99">
        <f t="shared" si="10"/>
        <v>369524.52</v>
      </c>
      <c r="G79" s="99">
        <f t="shared" si="10"/>
        <v>427268.16999999993</v>
      </c>
      <c r="H79" s="99">
        <f t="shared" si="10"/>
        <v>507238.14</v>
      </c>
      <c r="I79" s="99">
        <f t="shared" si="10"/>
        <v>638995.29999999993</v>
      </c>
      <c r="J79" s="100">
        <f t="shared" si="10"/>
        <v>692940.36</v>
      </c>
    </row>
    <row r="80" spans="1:10" x14ac:dyDescent="0.25">
      <c r="A80" s="29" t="s">
        <v>83</v>
      </c>
      <c r="B80" s="28" t="s">
        <v>82</v>
      </c>
      <c r="C80" s="101"/>
      <c r="D80" s="102"/>
      <c r="E80" s="93"/>
      <c r="F80" s="93"/>
      <c r="G80" s="93"/>
      <c r="H80" s="93"/>
      <c r="I80" s="93"/>
      <c r="J80" s="94"/>
    </row>
    <row r="81" spans="1:10" x14ac:dyDescent="0.25">
      <c r="A81" s="29" t="s">
        <v>85</v>
      </c>
      <c r="B81" s="28" t="s">
        <v>84</v>
      </c>
      <c r="C81" s="95">
        <v>39538.93</v>
      </c>
      <c r="D81" s="96">
        <v>103057.01</v>
      </c>
      <c r="E81" s="96">
        <v>90290.81</v>
      </c>
      <c r="F81" s="96">
        <v>159672.20000000001</v>
      </c>
      <c r="G81" s="96">
        <v>117678.92</v>
      </c>
      <c r="H81" s="96">
        <v>408989.16</v>
      </c>
      <c r="I81" s="96">
        <v>383850.71</v>
      </c>
      <c r="J81" s="97">
        <v>439032.31</v>
      </c>
    </row>
    <row r="82" spans="1:10" x14ac:dyDescent="0.25">
      <c r="A82" s="29" t="s">
        <v>86</v>
      </c>
      <c r="B82" s="28" t="s">
        <v>0</v>
      </c>
      <c r="C82" s="92"/>
      <c r="D82" s="93">
        <v>0</v>
      </c>
      <c r="E82" s="93"/>
      <c r="F82" s="93">
        <v>0</v>
      </c>
      <c r="G82" s="93"/>
      <c r="H82" s="93">
        <v>0</v>
      </c>
      <c r="I82" s="93">
        <v>19080.38</v>
      </c>
      <c r="J82" s="94">
        <v>5075.2</v>
      </c>
    </row>
    <row r="83" spans="1:10" x14ac:dyDescent="0.25">
      <c r="A83" s="29" t="s">
        <v>87</v>
      </c>
      <c r="B83" s="28" t="s">
        <v>1</v>
      </c>
      <c r="C83" s="92"/>
      <c r="D83" s="93"/>
      <c r="E83" s="93"/>
      <c r="F83" s="93"/>
      <c r="G83" s="93"/>
      <c r="H83" s="93"/>
      <c r="I83" s="93"/>
      <c r="J83" s="94"/>
    </row>
    <row r="84" spans="1:10" x14ac:dyDescent="0.25">
      <c r="A84" s="29" t="s">
        <v>89</v>
      </c>
      <c r="B84" s="28" t="s">
        <v>88</v>
      </c>
      <c r="C84" s="103"/>
      <c r="D84" s="104"/>
      <c r="E84" s="104"/>
      <c r="F84" s="104"/>
      <c r="G84" s="104"/>
      <c r="H84" s="104"/>
      <c r="I84" s="104"/>
      <c r="J84" s="105"/>
    </row>
    <row r="85" spans="1:10" x14ac:dyDescent="0.25">
      <c r="A85" s="31" t="s">
        <v>81</v>
      </c>
      <c r="B85" s="34" t="s">
        <v>126</v>
      </c>
      <c r="C85" s="98">
        <f t="shared" ref="C85:J85" si="11">SUM(C80:C84)</f>
        <v>39538.93</v>
      </c>
      <c r="D85" s="99">
        <f t="shared" si="11"/>
        <v>103057.01</v>
      </c>
      <c r="E85" s="99">
        <f t="shared" si="11"/>
        <v>90290.81</v>
      </c>
      <c r="F85" s="99">
        <f t="shared" si="11"/>
        <v>159672.20000000001</v>
      </c>
      <c r="G85" s="99">
        <f t="shared" si="11"/>
        <v>117678.92</v>
      </c>
      <c r="H85" s="99">
        <f t="shared" si="11"/>
        <v>408989.16</v>
      </c>
      <c r="I85" s="99">
        <f t="shared" si="11"/>
        <v>402931.09</v>
      </c>
      <c r="J85" s="100">
        <f t="shared" si="11"/>
        <v>444107.51</v>
      </c>
    </row>
    <row r="86" spans="1:10" x14ac:dyDescent="0.25">
      <c r="A86" s="29" t="s">
        <v>92</v>
      </c>
      <c r="B86" s="28" t="s">
        <v>91</v>
      </c>
      <c r="C86" s="106"/>
      <c r="D86" s="107"/>
      <c r="E86" s="107"/>
      <c r="F86" s="107"/>
      <c r="G86" s="107"/>
      <c r="H86" s="107"/>
      <c r="I86" s="107"/>
      <c r="J86" s="108"/>
    </row>
    <row r="87" spans="1:10" x14ac:dyDescent="0.25">
      <c r="A87" s="29" t="s">
        <v>94</v>
      </c>
      <c r="B87" s="28" t="s">
        <v>93</v>
      </c>
      <c r="C87" s="106"/>
      <c r="D87" s="107"/>
      <c r="E87" s="107"/>
      <c r="F87" s="107"/>
      <c r="G87" s="107"/>
      <c r="H87" s="107"/>
      <c r="I87" s="107"/>
      <c r="J87" s="108"/>
    </row>
    <row r="88" spans="1:10" x14ac:dyDescent="0.25">
      <c r="A88" s="29" t="s">
        <v>96</v>
      </c>
      <c r="B88" s="28" t="s">
        <v>95</v>
      </c>
      <c r="C88" s="106"/>
      <c r="D88" s="107"/>
      <c r="E88" s="107"/>
      <c r="F88" s="107"/>
      <c r="G88" s="107"/>
      <c r="H88" s="107"/>
      <c r="I88" s="107"/>
      <c r="J88" s="108"/>
    </row>
    <row r="89" spans="1:10" x14ac:dyDescent="0.25">
      <c r="A89" s="29" t="s">
        <v>98</v>
      </c>
      <c r="B89" s="28" t="s">
        <v>97</v>
      </c>
      <c r="C89" s="92"/>
      <c r="D89" s="93"/>
      <c r="E89" s="93"/>
      <c r="F89" s="93"/>
      <c r="G89" s="93"/>
      <c r="H89" s="93"/>
      <c r="I89" s="93"/>
      <c r="J89" s="94"/>
    </row>
    <row r="90" spans="1:10" x14ac:dyDescent="0.25">
      <c r="A90" s="31" t="s">
        <v>90</v>
      </c>
      <c r="B90" s="34" t="s">
        <v>125</v>
      </c>
      <c r="C90" s="98">
        <f t="shared" ref="C90:J90" si="12">SUM(C86:C89)</f>
        <v>0</v>
      </c>
      <c r="D90" s="109">
        <f t="shared" si="12"/>
        <v>0</v>
      </c>
      <c r="E90" s="109">
        <f t="shared" si="12"/>
        <v>0</v>
      </c>
      <c r="F90" s="109">
        <f t="shared" si="12"/>
        <v>0</v>
      </c>
      <c r="G90" s="109">
        <f t="shared" si="12"/>
        <v>0</v>
      </c>
      <c r="H90" s="109">
        <f t="shared" si="12"/>
        <v>0</v>
      </c>
      <c r="I90" s="109">
        <f t="shared" si="12"/>
        <v>0</v>
      </c>
      <c r="J90" s="110">
        <f t="shared" si="12"/>
        <v>0</v>
      </c>
    </row>
    <row r="91" spans="1:10" x14ac:dyDescent="0.25">
      <c r="A91" s="29" t="s">
        <v>101</v>
      </c>
      <c r="B91" s="28" t="s">
        <v>100</v>
      </c>
      <c r="C91" s="106"/>
      <c r="D91" s="107"/>
      <c r="E91" s="107"/>
      <c r="F91" s="107"/>
      <c r="G91" s="107"/>
      <c r="H91" s="107"/>
      <c r="I91" s="107"/>
      <c r="J91" s="108"/>
    </row>
    <row r="92" spans="1:10" x14ac:dyDescent="0.25">
      <c r="A92" s="29" t="s">
        <v>103</v>
      </c>
      <c r="B92" s="28" t="s">
        <v>102</v>
      </c>
      <c r="C92" s="106"/>
      <c r="D92" s="107"/>
      <c r="E92" s="107"/>
      <c r="F92" s="107"/>
      <c r="G92" s="107"/>
      <c r="H92" s="107"/>
      <c r="I92" s="107"/>
      <c r="J92" s="108"/>
    </row>
    <row r="93" spans="1:10" x14ac:dyDescent="0.25">
      <c r="A93" s="29" t="s">
        <v>105</v>
      </c>
      <c r="B93" s="28" t="s">
        <v>104</v>
      </c>
      <c r="C93" s="106"/>
      <c r="D93" s="107">
        <v>0</v>
      </c>
      <c r="E93" s="107">
        <v>7262.55</v>
      </c>
      <c r="F93" s="107">
        <v>0</v>
      </c>
      <c r="G93" s="107">
        <v>7262.55</v>
      </c>
      <c r="H93" s="107">
        <v>7806.31</v>
      </c>
      <c r="I93" s="107">
        <v>13596</v>
      </c>
      <c r="J93" s="108">
        <v>15754.81</v>
      </c>
    </row>
    <row r="94" spans="1:10" x14ac:dyDescent="0.25">
      <c r="A94" s="29" t="s">
        <v>107</v>
      </c>
      <c r="B94" s="28" t="s">
        <v>106</v>
      </c>
      <c r="C94" s="106"/>
      <c r="D94" s="107"/>
      <c r="E94" s="107"/>
      <c r="F94" s="107"/>
      <c r="G94" s="107"/>
      <c r="H94" s="107"/>
      <c r="I94" s="107"/>
      <c r="J94" s="108"/>
    </row>
    <row r="95" spans="1:10" x14ac:dyDescent="0.25">
      <c r="A95" s="29" t="s">
        <v>109</v>
      </c>
      <c r="B95" s="28" t="s">
        <v>108</v>
      </c>
      <c r="C95" s="106"/>
      <c r="D95" s="107"/>
      <c r="E95" s="107"/>
      <c r="F95" s="107"/>
      <c r="G95" s="107"/>
      <c r="H95" s="107"/>
      <c r="I95" s="107"/>
      <c r="J95" s="108"/>
    </row>
    <row r="96" spans="1:10" x14ac:dyDescent="0.25">
      <c r="A96" s="31" t="s">
        <v>99</v>
      </c>
      <c r="B96" s="34" t="s">
        <v>124</v>
      </c>
      <c r="C96" s="111">
        <f t="shared" ref="C96:J96" si="13">SUM(C91:C95)</f>
        <v>0</v>
      </c>
      <c r="D96" s="109">
        <f t="shared" si="13"/>
        <v>0</v>
      </c>
      <c r="E96" s="109">
        <f t="shared" si="13"/>
        <v>7262.55</v>
      </c>
      <c r="F96" s="109">
        <f t="shared" si="13"/>
        <v>0</v>
      </c>
      <c r="G96" s="109">
        <f t="shared" si="13"/>
        <v>7262.55</v>
      </c>
      <c r="H96" s="109">
        <f t="shared" si="13"/>
        <v>7806.31</v>
      </c>
      <c r="I96" s="109">
        <f t="shared" si="13"/>
        <v>13596</v>
      </c>
      <c r="J96" s="110">
        <f t="shared" si="13"/>
        <v>15754.81</v>
      </c>
    </row>
    <row r="97" spans="1:10" ht="30" x14ac:dyDescent="0.25">
      <c r="A97" s="31" t="s">
        <v>168</v>
      </c>
      <c r="B97" s="40" t="s">
        <v>128</v>
      </c>
      <c r="C97" s="112"/>
      <c r="D97" s="113">
        <v>27941.48</v>
      </c>
      <c r="E97" s="113">
        <v>92198.28</v>
      </c>
      <c r="F97" s="113">
        <v>74888.039999999994</v>
      </c>
      <c r="G97" s="113">
        <v>92198.28</v>
      </c>
      <c r="H97" s="113">
        <v>95803.36</v>
      </c>
      <c r="I97" s="113">
        <v>92198.28</v>
      </c>
      <c r="J97" s="114">
        <v>95803.36</v>
      </c>
    </row>
    <row r="98" spans="1:10" x14ac:dyDescent="0.25">
      <c r="A98" s="29" t="s">
        <v>112</v>
      </c>
      <c r="B98" s="28" t="s">
        <v>111</v>
      </c>
      <c r="C98" s="106">
        <v>18360.72</v>
      </c>
      <c r="D98" s="107">
        <v>28928.97</v>
      </c>
      <c r="E98" s="107">
        <v>35048.82</v>
      </c>
      <c r="F98" s="107">
        <v>50913.85</v>
      </c>
      <c r="G98" s="107">
        <v>52211</v>
      </c>
      <c r="H98" s="107">
        <v>109473.53</v>
      </c>
      <c r="I98" s="107">
        <v>124800.6</v>
      </c>
      <c r="J98" s="108">
        <v>138959.23000000001</v>
      </c>
    </row>
    <row r="99" spans="1:10" x14ac:dyDescent="0.25">
      <c r="A99" s="29" t="s">
        <v>114</v>
      </c>
      <c r="B99" s="28" t="s">
        <v>113</v>
      </c>
      <c r="C99" s="106">
        <v>2286.64</v>
      </c>
      <c r="D99" s="107">
        <v>0</v>
      </c>
      <c r="E99" s="107">
        <v>2286.64</v>
      </c>
      <c r="F99" s="107">
        <v>9288.7800000000007</v>
      </c>
      <c r="G99" s="107">
        <v>2286.64</v>
      </c>
      <c r="H99" s="107">
        <v>9288.7800000000007</v>
      </c>
      <c r="I99" s="107">
        <v>2286.64</v>
      </c>
      <c r="J99" s="108">
        <v>10073.15</v>
      </c>
    </row>
    <row r="100" spans="1:10" x14ac:dyDescent="0.25">
      <c r="A100" s="31" t="s">
        <v>110</v>
      </c>
      <c r="B100" s="34" t="s">
        <v>123</v>
      </c>
      <c r="C100" s="115">
        <f t="shared" ref="C100:J100" si="14">+C98+C99</f>
        <v>20647.36</v>
      </c>
      <c r="D100" s="116">
        <f t="shared" si="14"/>
        <v>28928.97</v>
      </c>
      <c r="E100" s="116">
        <f t="shared" si="14"/>
        <v>37335.46</v>
      </c>
      <c r="F100" s="116">
        <f t="shared" si="14"/>
        <v>60202.63</v>
      </c>
      <c r="G100" s="116">
        <f t="shared" si="14"/>
        <v>54497.64</v>
      </c>
      <c r="H100" s="116">
        <f t="shared" si="14"/>
        <v>118762.31</v>
      </c>
      <c r="I100" s="116">
        <f t="shared" si="14"/>
        <v>127087.24</v>
      </c>
      <c r="J100" s="117">
        <f t="shared" si="14"/>
        <v>149032.38</v>
      </c>
    </row>
    <row r="101" spans="1:10" ht="17.25" x14ac:dyDescent="0.25">
      <c r="A101" s="41" t="s">
        <v>137</v>
      </c>
      <c r="B101" s="37" t="s">
        <v>144</v>
      </c>
      <c r="C101" s="118"/>
      <c r="D101" s="119">
        <v>0</v>
      </c>
      <c r="E101" s="119"/>
      <c r="F101" s="119">
        <v>0</v>
      </c>
      <c r="G101" s="119"/>
      <c r="H101" s="119">
        <v>0</v>
      </c>
      <c r="I101" s="119"/>
      <c r="J101" s="120">
        <v>0</v>
      </c>
    </row>
    <row r="102" spans="1:10" x14ac:dyDescent="0.25">
      <c r="A102" s="263" t="s">
        <v>132</v>
      </c>
      <c r="B102" s="264"/>
      <c r="C102" s="121">
        <f t="shared" ref="C102:J102" si="15">+C101+C100+C97+C96+C90+C85+C79</f>
        <v>228866.5</v>
      </c>
      <c r="D102" s="122">
        <f t="shared" si="15"/>
        <v>335865.28</v>
      </c>
      <c r="E102" s="122">
        <f t="shared" si="15"/>
        <v>536795.65999999992</v>
      </c>
      <c r="F102" s="122">
        <f t="shared" si="15"/>
        <v>664287.39</v>
      </c>
      <c r="G102" s="122">
        <f t="shared" si="15"/>
        <v>698905.55999999982</v>
      </c>
      <c r="H102" s="122">
        <f t="shared" si="15"/>
        <v>1138599.2799999998</v>
      </c>
      <c r="I102" s="122">
        <f t="shared" si="15"/>
        <v>1274807.9100000001</v>
      </c>
      <c r="J102" s="123">
        <f t="shared" si="15"/>
        <v>1397638.42</v>
      </c>
    </row>
    <row r="103" spans="1:10" x14ac:dyDescent="0.25">
      <c r="A103" s="263" t="s">
        <v>162</v>
      </c>
      <c r="B103" s="264"/>
      <c r="C103" s="2"/>
      <c r="D103" s="86">
        <v>0</v>
      </c>
      <c r="E103" s="3"/>
      <c r="F103" s="86">
        <v>0</v>
      </c>
      <c r="G103" s="3"/>
      <c r="H103" s="86">
        <v>0</v>
      </c>
      <c r="I103" s="3"/>
      <c r="J103" s="88">
        <v>0</v>
      </c>
    </row>
    <row r="104" spans="1:10" x14ac:dyDescent="0.25">
      <c r="A104" s="17"/>
      <c r="B104" s="42"/>
      <c r="C104" s="43"/>
      <c r="D104" s="43"/>
      <c r="E104" s="43"/>
      <c r="F104" s="43"/>
      <c r="G104" s="43"/>
      <c r="H104" s="43"/>
      <c r="I104" s="43"/>
      <c r="J104" s="44"/>
    </row>
    <row r="105" spans="1:10" x14ac:dyDescent="0.25">
      <c r="A105" s="45"/>
      <c r="B105" s="46" t="s">
        <v>129</v>
      </c>
      <c r="C105" s="122">
        <f t="shared" ref="C105:J105" si="16">+C63-C102</f>
        <v>36540.75</v>
      </c>
      <c r="D105" s="122">
        <f t="shared" si="16"/>
        <v>-56318.609999999986</v>
      </c>
      <c r="E105" s="122">
        <f t="shared" si="16"/>
        <v>64425.270000000019</v>
      </c>
      <c r="F105" s="122">
        <f t="shared" si="16"/>
        <v>84405.109999999986</v>
      </c>
      <c r="G105" s="122">
        <f t="shared" si="16"/>
        <v>244981.37000000023</v>
      </c>
      <c r="H105" s="122">
        <f t="shared" si="16"/>
        <v>-59437.699999999721</v>
      </c>
      <c r="I105" s="122">
        <f t="shared" si="16"/>
        <v>-19238.770000000251</v>
      </c>
      <c r="J105" s="123">
        <f t="shared" si="16"/>
        <v>125463.52000000002</v>
      </c>
    </row>
    <row r="106" spans="1:10" s="23" customFormat="1" x14ac:dyDescent="0.2">
      <c r="A106" s="45"/>
      <c r="B106" s="46" t="s">
        <v>163</v>
      </c>
      <c r="C106" s="4"/>
      <c r="D106" s="126">
        <f>+D64-D103</f>
        <v>0</v>
      </c>
      <c r="E106" s="5"/>
      <c r="F106" s="126">
        <f>+F64-F103</f>
        <v>0</v>
      </c>
      <c r="G106" s="5"/>
      <c r="H106" s="126">
        <f>+H64-H103</f>
        <v>0</v>
      </c>
      <c r="I106" s="5"/>
      <c r="J106" s="124">
        <f>+J64-J103</f>
        <v>0</v>
      </c>
    </row>
    <row r="107" spans="1:10" s="23" customFormat="1" x14ac:dyDescent="0.25">
      <c r="A107" s="47"/>
      <c r="B107" s="46" t="s">
        <v>134</v>
      </c>
      <c r="C107" s="122">
        <v>0</v>
      </c>
      <c r="D107" s="122">
        <f>IF(D105&lt;0,-D105,0)</f>
        <v>56318.609999999986</v>
      </c>
      <c r="E107" s="122">
        <v>0</v>
      </c>
      <c r="F107" s="122">
        <f>IF(F105&lt;0,-F105,0)</f>
        <v>0</v>
      </c>
      <c r="G107" s="122">
        <v>0</v>
      </c>
      <c r="H107" s="122">
        <f>IF(H105&lt;0,-H105,0)</f>
        <v>59437.699999999721</v>
      </c>
      <c r="I107" s="122">
        <v>0</v>
      </c>
      <c r="J107" s="125">
        <f>IF(J105&lt;0,-J105,0)</f>
        <v>0</v>
      </c>
    </row>
    <row r="108" spans="1:10" s="6" customFormat="1" ht="21" customHeight="1" x14ac:dyDescent="0.2">
      <c r="A108" s="277" t="s">
        <v>149</v>
      </c>
      <c r="B108" s="277"/>
      <c r="C108" s="277"/>
      <c r="D108" s="277"/>
      <c r="E108" s="277"/>
      <c r="F108" s="277"/>
      <c r="G108" s="277"/>
      <c r="H108" s="277"/>
      <c r="I108" s="277"/>
      <c r="J108" s="277"/>
    </row>
    <row r="109" spans="1:10" s="6" customFormat="1" ht="21" customHeight="1" x14ac:dyDescent="0.2">
      <c r="A109" s="278" t="s">
        <v>151</v>
      </c>
      <c r="B109" s="278"/>
      <c r="C109" s="278"/>
      <c r="D109" s="278"/>
      <c r="E109" s="278"/>
      <c r="F109" s="278"/>
      <c r="G109" s="278"/>
      <c r="H109" s="278"/>
      <c r="I109" s="278"/>
      <c r="J109" s="278"/>
    </row>
    <row r="110" spans="1:10" s="6" customFormat="1" ht="21" customHeight="1" x14ac:dyDescent="0.2">
      <c r="A110" s="268" t="s">
        <v>167</v>
      </c>
      <c r="B110" s="268"/>
      <c r="C110" s="268"/>
      <c r="D110" s="268"/>
      <c r="E110" s="268"/>
      <c r="F110" s="268"/>
      <c r="G110" s="268"/>
      <c r="H110" s="268"/>
      <c r="I110" s="268"/>
      <c r="J110" s="268"/>
    </row>
  </sheetData>
  <sheetProtection password="D3C7" sheet="1" objects="1" scenarios="1"/>
  <mergeCells count="31">
    <mergeCell ref="A110:J110"/>
    <mergeCell ref="C11:J11"/>
    <mergeCell ref="A6:J6"/>
    <mergeCell ref="B1:J2"/>
    <mergeCell ref="E12:F12"/>
    <mergeCell ref="G12:H12"/>
    <mergeCell ref="I12:J12"/>
    <mergeCell ref="A102:B102"/>
    <mergeCell ref="A103:B103"/>
    <mergeCell ref="A108:J108"/>
    <mergeCell ref="A109:J109"/>
    <mergeCell ref="C67:D67"/>
    <mergeCell ref="E67:F67"/>
    <mergeCell ref="G67:H67"/>
    <mergeCell ref="I67:J67"/>
    <mergeCell ref="A66:A68"/>
    <mergeCell ref="A3:J3"/>
    <mergeCell ref="A4:J4"/>
    <mergeCell ref="A7:J7"/>
    <mergeCell ref="A9:J9"/>
    <mergeCell ref="C66:J66"/>
    <mergeCell ref="B66:B68"/>
    <mergeCell ref="A61:B61"/>
    <mergeCell ref="A5:J5"/>
    <mergeCell ref="B11:B13"/>
    <mergeCell ref="C12:D12"/>
    <mergeCell ref="A62:B62"/>
    <mergeCell ref="A63:B63"/>
    <mergeCell ref="A64:B64"/>
    <mergeCell ref="A8:J8"/>
    <mergeCell ref="A11:A13"/>
  </mergeCells>
  <pageMargins left="0.31496062992126" right="0.118110236220472" top="0.15748031496063" bottom="0"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19"/>
  <sheetViews>
    <sheetView showGridLines="0" zoomScale="85" zoomScaleNormal="85" workbookViewId="0"/>
  </sheetViews>
  <sheetFormatPr defaultColWidth="12.5703125" defaultRowHeight="15" customHeight="1" x14ac:dyDescent="0.25"/>
  <cols>
    <col min="1" max="1" width="15.7109375" style="6" customWidth="1"/>
    <col min="2" max="2" width="65.85546875" style="6" customWidth="1"/>
    <col min="3" max="3" width="37.140625" style="6" customWidth="1"/>
    <col min="4" max="4" width="35.42578125" style="6" bestFit="1" customWidth="1"/>
    <col min="5" max="5" width="34.85546875" style="6" bestFit="1" customWidth="1"/>
    <col min="6" max="6" width="14" style="6" bestFit="1" customWidth="1"/>
    <col min="7" max="7" width="20.85546875" style="7" customWidth="1"/>
    <col min="8" max="8" width="22" style="7" customWidth="1"/>
    <col min="9" max="9" width="20.140625" style="7" customWidth="1"/>
    <col min="10" max="10" width="21.85546875" style="7" customWidth="1"/>
    <col min="11" max="11" width="19.85546875" style="7" customWidth="1"/>
    <col min="12" max="12" width="23" style="7" customWidth="1"/>
    <col min="13" max="13" width="21.7109375" style="7" customWidth="1"/>
    <col min="14" max="14" width="23.5703125" style="7" customWidth="1"/>
    <col min="15" max="15" width="12.5703125" style="7" customWidth="1"/>
    <col min="16" max="16384" width="12.5703125" style="7"/>
  </cols>
  <sheetData>
    <row r="1" spans="1:14" ht="53.45" customHeight="1" x14ac:dyDescent="0.25">
      <c r="A1" s="134"/>
      <c r="B1" s="272" t="s">
        <v>146</v>
      </c>
      <c r="C1" s="272"/>
      <c r="D1" s="272"/>
      <c r="E1" s="272"/>
      <c r="F1" s="272"/>
      <c r="G1" s="272"/>
      <c r="H1" s="272"/>
      <c r="I1" s="272"/>
      <c r="J1" s="272"/>
      <c r="K1" s="272"/>
      <c r="L1" s="272"/>
      <c r="M1" s="272"/>
      <c r="N1" s="272"/>
    </row>
    <row r="2" spans="1:14" ht="16.5" customHeight="1" x14ac:dyDescent="0.25">
      <c r="B2" s="272"/>
      <c r="C2" s="272"/>
      <c r="D2" s="272"/>
      <c r="E2" s="272"/>
      <c r="F2" s="272"/>
      <c r="G2" s="272"/>
      <c r="H2" s="272"/>
      <c r="I2" s="272"/>
      <c r="J2" s="272"/>
      <c r="K2" s="272"/>
      <c r="L2" s="272"/>
      <c r="M2" s="272"/>
      <c r="N2" s="272"/>
    </row>
    <row r="3" spans="1:14" s="23" customFormat="1" ht="30" customHeight="1" x14ac:dyDescent="0.2">
      <c r="A3" s="250" t="s">
        <v>145</v>
      </c>
      <c r="B3" s="250"/>
      <c r="C3" s="250"/>
      <c r="D3" s="250"/>
      <c r="E3" s="250"/>
      <c r="F3" s="250"/>
      <c r="G3" s="250"/>
      <c r="H3" s="250"/>
      <c r="I3" s="250"/>
      <c r="J3" s="250"/>
      <c r="K3" s="250"/>
      <c r="L3" s="250"/>
      <c r="M3" s="250"/>
      <c r="N3" s="250"/>
    </row>
    <row r="4" spans="1:14" s="23" customFormat="1" ht="15" customHeight="1" x14ac:dyDescent="0.2">
      <c r="A4" s="250" t="s">
        <v>150</v>
      </c>
      <c r="B4" s="250"/>
      <c r="C4" s="250"/>
      <c r="D4" s="250"/>
      <c r="E4" s="250"/>
      <c r="F4" s="250"/>
      <c r="G4" s="250"/>
      <c r="H4" s="250"/>
      <c r="I4" s="250"/>
      <c r="J4" s="250"/>
      <c r="K4" s="250"/>
      <c r="L4" s="250"/>
      <c r="M4" s="250"/>
      <c r="N4" s="250"/>
    </row>
    <row r="5" spans="1:14" s="23" customFormat="1" ht="15" customHeight="1" x14ac:dyDescent="0.2">
      <c r="A5" s="251" t="s">
        <v>164</v>
      </c>
      <c r="B5" s="251"/>
      <c r="C5" s="251"/>
      <c r="D5" s="251"/>
      <c r="E5" s="251"/>
      <c r="F5" s="251"/>
      <c r="G5" s="251"/>
      <c r="H5" s="251"/>
      <c r="I5" s="251"/>
      <c r="J5" s="251"/>
      <c r="K5" s="251"/>
      <c r="L5" s="251"/>
      <c r="M5" s="251"/>
      <c r="N5" s="251"/>
    </row>
    <row r="6" spans="1:14" s="23" customFormat="1" ht="15" customHeight="1" x14ac:dyDescent="0.2">
      <c r="A6" s="250" t="s">
        <v>165</v>
      </c>
      <c r="B6" s="250"/>
      <c r="C6" s="250"/>
      <c r="D6" s="250"/>
      <c r="E6" s="250"/>
      <c r="F6" s="250"/>
      <c r="G6" s="250"/>
      <c r="H6" s="250"/>
      <c r="I6" s="250"/>
      <c r="J6" s="250"/>
      <c r="K6" s="250"/>
      <c r="L6" s="250"/>
      <c r="M6" s="250"/>
      <c r="N6" s="250"/>
    </row>
    <row r="7" spans="1:14" s="23" customFormat="1" ht="65.099999999999994" customHeight="1" x14ac:dyDescent="0.2">
      <c r="A7" s="250" t="s">
        <v>153</v>
      </c>
      <c r="B7" s="250"/>
      <c r="C7" s="250"/>
      <c r="D7" s="250"/>
      <c r="E7" s="250"/>
      <c r="F7" s="250"/>
      <c r="G7" s="250"/>
      <c r="H7" s="250"/>
      <c r="I7" s="250"/>
      <c r="J7" s="250"/>
      <c r="K7" s="250"/>
      <c r="L7" s="250"/>
      <c r="M7" s="250"/>
      <c r="N7" s="250"/>
    </row>
    <row r="8" spans="1:14" s="23" customFormat="1" ht="15" customHeight="1" x14ac:dyDescent="0.2">
      <c r="A8" s="250" t="s">
        <v>152</v>
      </c>
      <c r="B8" s="250"/>
      <c r="C8" s="250"/>
      <c r="D8" s="250"/>
      <c r="E8" s="250"/>
      <c r="F8" s="250"/>
      <c r="G8" s="250"/>
      <c r="H8" s="250"/>
      <c r="I8" s="250"/>
      <c r="J8" s="250"/>
      <c r="K8" s="250"/>
      <c r="L8" s="250"/>
      <c r="M8" s="250"/>
      <c r="N8" s="250"/>
    </row>
    <row r="9" spans="1:14" s="23" customFormat="1" ht="15" customHeight="1" x14ac:dyDescent="0.2">
      <c r="A9" s="251" t="s">
        <v>166</v>
      </c>
      <c r="B9" s="251"/>
      <c r="C9" s="251"/>
      <c r="D9" s="251"/>
      <c r="E9" s="251"/>
      <c r="F9" s="251"/>
      <c r="G9" s="251"/>
      <c r="H9" s="251"/>
      <c r="I9" s="251"/>
      <c r="J9" s="251"/>
      <c r="K9" s="251"/>
      <c r="L9" s="251"/>
      <c r="M9" s="251"/>
      <c r="N9" s="251"/>
    </row>
    <row r="10" spans="1:14" s="10" customFormat="1" ht="18.75" customHeight="1" x14ac:dyDescent="0.25">
      <c r="A10" s="8"/>
      <c r="B10" s="9"/>
      <c r="C10" s="9"/>
      <c r="D10" s="9"/>
      <c r="E10" s="9"/>
      <c r="F10" s="9"/>
      <c r="G10" s="9"/>
      <c r="H10" s="9"/>
      <c r="I10" s="9"/>
      <c r="J10" s="9"/>
      <c r="K10" s="9"/>
      <c r="L10" s="9"/>
      <c r="M10" s="9"/>
      <c r="N10" s="9"/>
    </row>
    <row r="11" spans="1:14" ht="15.6" customHeight="1" x14ac:dyDescent="0.25">
      <c r="A11" s="254" t="s">
        <v>130</v>
      </c>
      <c r="B11" s="259" t="s">
        <v>131</v>
      </c>
      <c r="C11" s="259" t="s">
        <v>169</v>
      </c>
      <c r="D11" s="259" t="s">
        <v>170</v>
      </c>
      <c r="E11" s="259" t="s">
        <v>171</v>
      </c>
      <c r="F11" s="259" t="s">
        <v>172</v>
      </c>
      <c r="G11" s="269" t="s">
        <v>3</v>
      </c>
      <c r="H11" s="270"/>
      <c r="I11" s="270"/>
      <c r="J11" s="270"/>
      <c r="K11" s="270"/>
      <c r="L11" s="270"/>
      <c r="M11" s="270"/>
      <c r="N11" s="271"/>
    </row>
    <row r="12" spans="1:14" ht="33" customHeight="1" x14ac:dyDescent="0.25">
      <c r="A12" s="281"/>
      <c r="B12" s="255"/>
      <c r="C12" s="255"/>
      <c r="D12" s="255"/>
      <c r="E12" s="255"/>
      <c r="F12" s="255"/>
      <c r="G12" s="261" t="s">
        <v>177</v>
      </c>
      <c r="H12" s="262"/>
      <c r="I12" s="273" t="s">
        <v>178</v>
      </c>
      <c r="J12" s="274"/>
      <c r="K12" s="275" t="s">
        <v>179</v>
      </c>
      <c r="L12" s="274"/>
      <c r="M12" s="275" t="s">
        <v>180</v>
      </c>
      <c r="N12" s="276"/>
    </row>
    <row r="13" spans="1:14" ht="37.5" customHeight="1" x14ac:dyDescent="0.25">
      <c r="A13" s="282"/>
      <c r="B13" s="260"/>
      <c r="C13" s="260"/>
      <c r="D13" s="260"/>
      <c r="E13" s="260"/>
      <c r="F13" s="260"/>
      <c r="G13" s="11" t="s">
        <v>143</v>
      </c>
      <c r="H13" s="12" t="s">
        <v>181</v>
      </c>
      <c r="I13" s="13" t="s">
        <v>143</v>
      </c>
      <c r="J13" s="14" t="s">
        <v>181</v>
      </c>
      <c r="K13" s="15" t="s">
        <v>143</v>
      </c>
      <c r="L13" s="14" t="s">
        <v>181</v>
      </c>
      <c r="M13" s="15" t="s">
        <v>143</v>
      </c>
      <c r="N13" s="16" t="s">
        <v>181</v>
      </c>
    </row>
    <row r="14" spans="1:14" s="20" customFormat="1" ht="19.5" customHeight="1" x14ac:dyDescent="0.2">
      <c r="A14" s="17"/>
      <c r="B14" s="18" t="s">
        <v>138</v>
      </c>
      <c r="C14" s="18"/>
      <c r="D14" s="18"/>
      <c r="E14" s="18"/>
      <c r="F14" s="18"/>
      <c r="G14" s="48">
        <v>135484.74</v>
      </c>
      <c r="H14" s="49">
        <v>161794.98000000001</v>
      </c>
      <c r="I14" s="19"/>
      <c r="J14" s="19"/>
      <c r="K14" s="19"/>
      <c r="L14" s="19"/>
      <c r="M14" s="19"/>
      <c r="N14" s="19"/>
    </row>
    <row r="15" spans="1:14" s="23" customFormat="1" x14ac:dyDescent="0.2">
      <c r="A15" s="17"/>
      <c r="B15" s="21" t="s">
        <v>157</v>
      </c>
      <c r="C15" s="21"/>
      <c r="D15" s="21"/>
      <c r="E15" s="21"/>
      <c r="F15" s="21"/>
      <c r="G15" s="1"/>
      <c r="H15" s="49">
        <v>0</v>
      </c>
      <c r="I15" s="22"/>
      <c r="J15" s="22"/>
      <c r="K15" s="22"/>
      <c r="L15" s="22"/>
      <c r="M15" s="22"/>
      <c r="N15" s="22"/>
    </row>
    <row r="16" spans="1:14" s="23" customFormat="1" x14ac:dyDescent="0.2">
      <c r="A16" s="17"/>
      <c r="B16" s="24"/>
      <c r="C16" s="24"/>
      <c r="D16" s="24"/>
      <c r="E16" s="24"/>
      <c r="F16" s="24"/>
      <c r="G16" s="25"/>
      <c r="H16" s="25"/>
      <c r="I16" s="26"/>
      <c r="J16" s="26"/>
      <c r="K16" s="26"/>
      <c r="L16" s="26"/>
      <c r="M16" s="26"/>
      <c r="N16" s="26"/>
    </row>
    <row r="17" spans="1:14" s="23" customFormat="1" x14ac:dyDescent="0.25">
      <c r="A17" s="135" t="s">
        <v>7</v>
      </c>
      <c r="B17" s="136" t="s">
        <v>6</v>
      </c>
      <c r="C17" s="178"/>
      <c r="D17" s="178"/>
      <c r="E17" s="178"/>
      <c r="F17" s="182"/>
      <c r="G17" s="50">
        <v>54115.31</v>
      </c>
      <c r="H17" s="51">
        <f>SUM(H18:H25)</f>
        <v>70136.98</v>
      </c>
      <c r="I17" s="51">
        <v>113897.87</v>
      </c>
      <c r="J17" s="51">
        <f>SUM(J18:J25)</f>
        <v>163964.73000000001</v>
      </c>
      <c r="K17" s="51">
        <v>233454.33</v>
      </c>
      <c r="L17" s="51">
        <f>SUM(L18:L25)</f>
        <v>251676.45</v>
      </c>
      <c r="M17" s="51">
        <v>357275.96</v>
      </c>
      <c r="N17" s="52">
        <f>SUM(N18:N25)</f>
        <v>436495.13999999996</v>
      </c>
    </row>
    <row r="18" spans="1:14" s="23" customFormat="1" ht="38.25" x14ac:dyDescent="0.25">
      <c r="A18" s="137"/>
      <c r="B18" s="174"/>
      <c r="C18" s="188" t="s">
        <v>188</v>
      </c>
      <c r="D18" s="188" t="s">
        <v>189</v>
      </c>
      <c r="E18" s="188" t="s">
        <v>190</v>
      </c>
      <c r="F18" s="190" t="s">
        <v>191</v>
      </c>
      <c r="G18" s="191"/>
      <c r="H18" s="192">
        <v>50178.35</v>
      </c>
      <c r="I18" s="193"/>
      <c r="J18" s="192">
        <v>104526.68</v>
      </c>
      <c r="K18" s="193"/>
      <c r="L18" s="192">
        <v>129973.13</v>
      </c>
      <c r="M18" s="193"/>
      <c r="N18" s="194">
        <v>203596.95</v>
      </c>
    </row>
    <row r="19" spans="1:14" s="23" customFormat="1" ht="38.25" x14ac:dyDescent="0.25">
      <c r="A19" s="137"/>
      <c r="B19" s="174"/>
      <c r="C19" s="195" t="s">
        <v>192</v>
      </c>
      <c r="D19" s="195" t="s">
        <v>193</v>
      </c>
      <c r="E19" s="195" t="s">
        <v>194</v>
      </c>
      <c r="F19" s="196" t="s">
        <v>195</v>
      </c>
      <c r="G19" s="197"/>
      <c r="H19" s="198">
        <v>11765.76</v>
      </c>
      <c r="I19" s="199"/>
      <c r="J19" s="198">
        <v>37114.379999999997</v>
      </c>
      <c r="K19" s="199"/>
      <c r="L19" s="198">
        <v>66604.800000000003</v>
      </c>
      <c r="M19" s="199"/>
      <c r="N19" s="200">
        <v>93448.81</v>
      </c>
    </row>
    <row r="20" spans="1:14" s="23" customFormat="1" ht="38.25" x14ac:dyDescent="0.25">
      <c r="A20" s="137"/>
      <c r="B20" s="174"/>
      <c r="C20" s="195" t="s">
        <v>196</v>
      </c>
      <c r="D20" s="195" t="s">
        <v>193</v>
      </c>
      <c r="E20" s="195" t="s">
        <v>194</v>
      </c>
      <c r="F20" s="196" t="s">
        <v>197</v>
      </c>
      <c r="G20" s="197"/>
      <c r="H20" s="198">
        <v>0</v>
      </c>
      <c r="I20" s="199"/>
      <c r="J20" s="198">
        <v>0</v>
      </c>
      <c r="K20" s="199"/>
      <c r="L20" s="198">
        <v>954.06</v>
      </c>
      <c r="M20" s="199"/>
      <c r="N20" s="200">
        <v>954.06</v>
      </c>
    </row>
    <row r="21" spans="1:14" s="23" customFormat="1" ht="38.25" x14ac:dyDescent="0.25">
      <c r="A21" s="137"/>
      <c r="B21" s="174"/>
      <c r="C21" s="195" t="s">
        <v>198</v>
      </c>
      <c r="D21" s="195" t="s">
        <v>199</v>
      </c>
      <c r="E21" s="195" t="s">
        <v>200</v>
      </c>
      <c r="F21" s="196" t="s">
        <v>201</v>
      </c>
      <c r="G21" s="197"/>
      <c r="H21" s="198">
        <v>0</v>
      </c>
      <c r="I21" s="199"/>
      <c r="J21" s="198">
        <v>4753.04</v>
      </c>
      <c r="K21" s="199"/>
      <c r="L21" s="198">
        <v>4753.04</v>
      </c>
      <c r="M21" s="199"/>
      <c r="N21" s="200">
        <v>4753.04</v>
      </c>
    </row>
    <row r="22" spans="1:14" s="23" customFormat="1" ht="38.25" x14ac:dyDescent="0.25">
      <c r="A22" s="137"/>
      <c r="B22" s="174"/>
      <c r="C22" s="195" t="s">
        <v>202</v>
      </c>
      <c r="D22" s="195" t="s">
        <v>203</v>
      </c>
      <c r="E22" s="195" t="s">
        <v>204</v>
      </c>
      <c r="F22" s="196" t="s">
        <v>197</v>
      </c>
      <c r="G22" s="197"/>
      <c r="H22" s="198">
        <v>7675</v>
      </c>
      <c r="I22" s="199"/>
      <c r="J22" s="198">
        <v>9674.81</v>
      </c>
      <c r="K22" s="199"/>
      <c r="L22" s="198">
        <v>37389.25</v>
      </c>
      <c r="M22" s="199"/>
      <c r="N22" s="200">
        <v>119609.84</v>
      </c>
    </row>
    <row r="23" spans="1:14" s="23" customFormat="1" ht="25.5" x14ac:dyDescent="0.25">
      <c r="A23" s="137"/>
      <c r="B23" s="174"/>
      <c r="C23" s="195" t="s">
        <v>205</v>
      </c>
      <c r="D23" s="195" t="s">
        <v>203</v>
      </c>
      <c r="E23" s="195" t="s">
        <v>206</v>
      </c>
      <c r="F23" s="196" t="s">
        <v>201</v>
      </c>
      <c r="G23" s="197"/>
      <c r="H23" s="198">
        <v>517.87</v>
      </c>
      <c r="I23" s="199"/>
      <c r="J23" s="198">
        <v>650.88</v>
      </c>
      <c r="K23" s="199"/>
      <c r="L23" s="198">
        <v>4224.45</v>
      </c>
      <c r="M23" s="199"/>
      <c r="N23" s="200">
        <v>5311.8</v>
      </c>
    </row>
    <row r="24" spans="1:14" s="23" customFormat="1" ht="38.25" x14ac:dyDescent="0.25">
      <c r="A24" s="137"/>
      <c r="B24" s="174"/>
      <c r="C24" s="195" t="s">
        <v>207</v>
      </c>
      <c r="D24" s="195" t="s">
        <v>189</v>
      </c>
      <c r="E24" s="195" t="s">
        <v>208</v>
      </c>
      <c r="F24" s="196" t="s">
        <v>201</v>
      </c>
      <c r="G24" s="197"/>
      <c r="H24" s="198">
        <v>0</v>
      </c>
      <c r="I24" s="199"/>
      <c r="J24" s="198">
        <v>7226.54</v>
      </c>
      <c r="K24" s="199"/>
      <c r="L24" s="198">
        <v>7759.32</v>
      </c>
      <c r="M24" s="199"/>
      <c r="N24" s="200">
        <v>8576.64</v>
      </c>
    </row>
    <row r="25" spans="1:14" s="23" customFormat="1" ht="51" x14ac:dyDescent="0.25">
      <c r="A25" s="137"/>
      <c r="B25" s="174"/>
      <c r="C25" s="175" t="s">
        <v>209</v>
      </c>
      <c r="D25" s="175" t="s">
        <v>210</v>
      </c>
      <c r="E25" s="175" t="s">
        <v>211</v>
      </c>
      <c r="F25" s="179" t="s">
        <v>201</v>
      </c>
      <c r="G25" s="183"/>
      <c r="H25" s="185">
        <v>0</v>
      </c>
      <c r="I25" s="184"/>
      <c r="J25" s="185">
        <v>18.399999999999999</v>
      </c>
      <c r="K25" s="184"/>
      <c r="L25" s="185">
        <v>18.399999999999999</v>
      </c>
      <c r="M25" s="184"/>
      <c r="N25" s="186">
        <v>244</v>
      </c>
    </row>
    <row r="26" spans="1:14" x14ac:dyDescent="0.25">
      <c r="A26" s="137" t="s">
        <v>13</v>
      </c>
      <c r="B26" s="136" t="s">
        <v>12</v>
      </c>
      <c r="C26" s="177"/>
      <c r="D26" s="177"/>
      <c r="E26" s="177"/>
      <c r="F26" s="181"/>
      <c r="G26" s="57"/>
      <c r="H26" s="59">
        <v>0</v>
      </c>
      <c r="I26" s="59">
        <v>117635.66</v>
      </c>
      <c r="J26" s="59">
        <v>103140.51</v>
      </c>
      <c r="K26" s="59">
        <v>128782.44</v>
      </c>
      <c r="L26" s="59">
        <v>112699.91</v>
      </c>
      <c r="M26" s="59">
        <v>128782.44</v>
      </c>
      <c r="N26" s="60">
        <v>174330.13</v>
      </c>
    </row>
    <row r="27" spans="1:14" ht="25.5" x14ac:dyDescent="0.25">
      <c r="A27" s="137"/>
      <c r="B27" s="174"/>
      <c r="C27" s="177" t="s">
        <v>212</v>
      </c>
      <c r="D27" s="177" t="s">
        <v>213</v>
      </c>
      <c r="E27" s="177" t="s">
        <v>214</v>
      </c>
      <c r="F27" s="181" t="s">
        <v>191</v>
      </c>
      <c r="G27" s="57"/>
      <c r="H27" s="66">
        <v>0</v>
      </c>
      <c r="I27" s="59"/>
      <c r="J27" s="66">
        <v>103140.51</v>
      </c>
      <c r="K27" s="59"/>
      <c r="L27" s="66">
        <v>112699.91</v>
      </c>
      <c r="M27" s="59"/>
      <c r="N27" s="68">
        <v>174330.13</v>
      </c>
    </row>
    <row r="28" spans="1:14" ht="30" x14ac:dyDescent="0.25">
      <c r="A28" s="140" t="s">
        <v>5</v>
      </c>
      <c r="B28" s="141" t="s">
        <v>136</v>
      </c>
      <c r="C28" s="176"/>
      <c r="D28" s="176"/>
      <c r="E28" s="176"/>
      <c r="F28" s="180"/>
      <c r="G28" s="61">
        <f t="shared" ref="G28:N28" si="0">+G17+G26</f>
        <v>54115.31</v>
      </c>
      <c r="H28" s="62">
        <f t="shared" si="0"/>
        <v>70136.98</v>
      </c>
      <c r="I28" s="62">
        <f t="shared" si="0"/>
        <v>231533.53</v>
      </c>
      <c r="J28" s="62">
        <f t="shared" si="0"/>
        <v>267105.24</v>
      </c>
      <c r="K28" s="62">
        <f t="shared" si="0"/>
        <v>362236.77</v>
      </c>
      <c r="L28" s="62">
        <f t="shared" si="0"/>
        <v>364376.36</v>
      </c>
      <c r="M28" s="62">
        <f t="shared" si="0"/>
        <v>486058.4</v>
      </c>
      <c r="N28" s="63">
        <f t="shared" si="0"/>
        <v>610825.27</v>
      </c>
    </row>
    <row r="29" spans="1:14" s="33" customFormat="1" x14ac:dyDescent="0.25">
      <c r="A29" s="137" t="s">
        <v>173</v>
      </c>
      <c r="B29" s="136" t="s">
        <v>14</v>
      </c>
      <c r="C29" s="187"/>
      <c r="D29" s="187"/>
      <c r="E29" s="187"/>
      <c r="F29" s="189"/>
      <c r="G29" s="64">
        <v>2692.97</v>
      </c>
      <c r="H29" s="66">
        <f>SUM(H30:H34)</f>
        <v>622</v>
      </c>
      <c r="I29" s="66">
        <v>15573.6</v>
      </c>
      <c r="J29" s="66">
        <f>SUM(J30:J34)</f>
        <v>12969.12</v>
      </c>
      <c r="K29" s="66">
        <v>16195.39</v>
      </c>
      <c r="L29" s="66">
        <f>SUM(L30:L34)</f>
        <v>25820.17</v>
      </c>
      <c r="M29" s="66">
        <v>26327.23</v>
      </c>
      <c r="N29" s="68">
        <f>SUM(N30:N34)</f>
        <v>41762.31</v>
      </c>
    </row>
    <row r="30" spans="1:14" s="33" customFormat="1" ht="38.25" x14ac:dyDescent="0.25">
      <c r="A30" s="137"/>
      <c r="B30" s="174"/>
      <c r="C30" s="188" t="s">
        <v>215</v>
      </c>
      <c r="D30" s="188" t="s">
        <v>216</v>
      </c>
      <c r="E30" s="188" t="s">
        <v>206</v>
      </c>
      <c r="F30" s="190" t="s">
        <v>201</v>
      </c>
      <c r="G30" s="204"/>
      <c r="H30" s="205">
        <v>0</v>
      </c>
      <c r="I30" s="205"/>
      <c r="J30" s="205">
        <v>12347.12</v>
      </c>
      <c r="K30" s="205"/>
      <c r="L30" s="205">
        <v>13141.01</v>
      </c>
      <c r="M30" s="205"/>
      <c r="N30" s="206">
        <v>13141.01</v>
      </c>
    </row>
    <row r="31" spans="1:14" s="33" customFormat="1" ht="25.5" x14ac:dyDescent="0.25">
      <c r="A31" s="137"/>
      <c r="B31" s="174"/>
      <c r="C31" s="195" t="s">
        <v>217</v>
      </c>
      <c r="D31" s="195" t="s">
        <v>216</v>
      </c>
      <c r="E31" s="195" t="s">
        <v>218</v>
      </c>
      <c r="F31" s="196" t="s">
        <v>201</v>
      </c>
      <c r="G31" s="207"/>
      <c r="H31" s="208">
        <v>0</v>
      </c>
      <c r="I31" s="208"/>
      <c r="J31" s="208">
        <v>0</v>
      </c>
      <c r="K31" s="208"/>
      <c r="L31" s="208">
        <v>0</v>
      </c>
      <c r="M31" s="208"/>
      <c r="N31" s="209">
        <v>4650.17</v>
      </c>
    </row>
    <row r="32" spans="1:14" s="33" customFormat="1" ht="25.5" x14ac:dyDescent="0.25">
      <c r="A32" s="137"/>
      <c r="B32" s="174"/>
      <c r="C32" s="195" t="s">
        <v>219</v>
      </c>
      <c r="D32" s="195" t="s">
        <v>216</v>
      </c>
      <c r="E32" s="195" t="s">
        <v>206</v>
      </c>
      <c r="F32" s="196" t="s">
        <v>201</v>
      </c>
      <c r="G32" s="207"/>
      <c r="H32" s="208">
        <v>0</v>
      </c>
      <c r="I32" s="208"/>
      <c r="J32" s="208">
        <v>0</v>
      </c>
      <c r="K32" s="208"/>
      <c r="L32" s="208">
        <v>12057.16</v>
      </c>
      <c r="M32" s="208"/>
      <c r="N32" s="209">
        <v>17749.13</v>
      </c>
    </row>
    <row r="33" spans="1:14" s="33" customFormat="1" ht="25.5" x14ac:dyDescent="0.25">
      <c r="A33" s="137"/>
      <c r="B33" s="174"/>
      <c r="C33" s="195" t="s">
        <v>220</v>
      </c>
      <c r="D33" s="195" t="s">
        <v>216</v>
      </c>
      <c r="E33" s="195" t="s">
        <v>206</v>
      </c>
      <c r="F33" s="196" t="s">
        <v>197</v>
      </c>
      <c r="G33" s="207"/>
      <c r="H33" s="208">
        <v>0</v>
      </c>
      <c r="I33" s="208"/>
      <c r="J33" s="208">
        <v>0</v>
      </c>
      <c r="K33" s="208"/>
      <c r="L33" s="208">
        <v>0</v>
      </c>
      <c r="M33" s="208"/>
      <c r="N33" s="209">
        <v>2916</v>
      </c>
    </row>
    <row r="34" spans="1:14" s="33" customFormat="1" ht="25.5" x14ac:dyDescent="0.25">
      <c r="A34" s="137"/>
      <c r="B34" s="174"/>
      <c r="C34" s="175" t="s">
        <v>221</v>
      </c>
      <c r="D34" s="175" t="s">
        <v>222</v>
      </c>
      <c r="E34" s="175" t="s">
        <v>206</v>
      </c>
      <c r="F34" s="179" t="s">
        <v>197</v>
      </c>
      <c r="G34" s="203"/>
      <c r="H34" s="201">
        <v>622</v>
      </c>
      <c r="I34" s="201"/>
      <c r="J34" s="201">
        <v>622</v>
      </c>
      <c r="K34" s="201"/>
      <c r="L34" s="201">
        <v>622</v>
      </c>
      <c r="M34" s="201"/>
      <c r="N34" s="202">
        <v>3306</v>
      </c>
    </row>
    <row r="35" spans="1:14" x14ac:dyDescent="0.25">
      <c r="A35" s="140" t="s">
        <v>15</v>
      </c>
      <c r="B35" s="142" t="s">
        <v>135</v>
      </c>
      <c r="C35" s="176"/>
      <c r="D35" s="176"/>
      <c r="E35" s="176"/>
      <c r="F35" s="180"/>
      <c r="G35" s="61">
        <f t="shared" ref="G35:N35" si="1">+G29</f>
        <v>2692.97</v>
      </c>
      <c r="H35" s="62">
        <f t="shared" si="1"/>
        <v>622</v>
      </c>
      <c r="I35" s="62">
        <f t="shared" si="1"/>
        <v>15573.6</v>
      </c>
      <c r="J35" s="62">
        <f t="shared" si="1"/>
        <v>12969.12</v>
      </c>
      <c r="K35" s="62">
        <f t="shared" si="1"/>
        <v>16195.39</v>
      </c>
      <c r="L35" s="62">
        <f t="shared" si="1"/>
        <v>25820.17</v>
      </c>
      <c r="M35" s="62">
        <f t="shared" si="1"/>
        <v>26327.23</v>
      </c>
      <c r="N35" s="63">
        <f t="shared" si="1"/>
        <v>41762.31</v>
      </c>
    </row>
    <row r="36" spans="1:14" x14ac:dyDescent="0.25">
      <c r="A36" s="137" t="s">
        <v>22</v>
      </c>
      <c r="B36" s="143" t="s">
        <v>21</v>
      </c>
      <c r="C36" s="187"/>
      <c r="D36" s="187"/>
      <c r="E36" s="187"/>
      <c r="F36" s="189"/>
      <c r="G36" s="64">
        <v>4066.64</v>
      </c>
      <c r="H36" s="66">
        <f>SUM(H37:H42)</f>
        <v>4411.04</v>
      </c>
      <c r="I36" s="66">
        <v>9555.3700000000008</v>
      </c>
      <c r="J36" s="66">
        <f>SUM(J37:J42)</f>
        <v>10120.439999999999</v>
      </c>
      <c r="K36" s="66">
        <v>14009.71</v>
      </c>
      <c r="L36" s="66">
        <f>SUM(L37:L42)</f>
        <v>12170.55</v>
      </c>
      <c r="M36" s="66">
        <v>18170.189999999999</v>
      </c>
      <c r="N36" s="68">
        <f>SUM(N37:N42)</f>
        <v>18723.34</v>
      </c>
    </row>
    <row r="37" spans="1:14" ht="25.5" x14ac:dyDescent="0.25">
      <c r="A37" s="137"/>
      <c r="B37" s="210"/>
      <c r="C37" s="188" t="s">
        <v>223</v>
      </c>
      <c r="D37" s="188" t="s">
        <v>224</v>
      </c>
      <c r="E37" s="188" t="s">
        <v>225</v>
      </c>
      <c r="F37" s="190" t="s">
        <v>201</v>
      </c>
      <c r="G37" s="204"/>
      <c r="H37" s="205">
        <v>40</v>
      </c>
      <c r="I37" s="205"/>
      <c r="J37" s="205">
        <v>305</v>
      </c>
      <c r="K37" s="205"/>
      <c r="L37" s="205">
        <v>562.97</v>
      </c>
      <c r="M37" s="205"/>
      <c r="N37" s="206">
        <v>817.97</v>
      </c>
    </row>
    <row r="38" spans="1:14" ht="25.5" x14ac:dyDescent="0.25">
      <c r="A38" s="137"/>
      <c r="B38" s="210"/>
      <c r="C38" s="195" t="s">
        <v>226</v>
      </c>
      <c r="D38" s="195" t="s">
        <v>224</v>
      </c>
      <c r="E38" s="195" t="s">
        <v>227</v>
      </c>
      <c r="F38" s="196" t="s">
        <v>201</v>
      </c>
      <c r="G38" s="207"/>
      <c r="H38" s="208">
        <v>574</v>
      </c>
      <c r="I38" s="208"/>
      <c r="J38" s="208">
        <v>1895</v>
      </c>
      <c r="K38" s="208"/>
      <c r="L38" s="208">
        <v>2647</v>
      </c>
      <c r="M38" s="208"/>
      <c r="N38" s="209">
        <v>3871</v>
      </c>
    </row>
    <row r="39" spans="1:14" ht="25.5" x14ac:dyDescent="0.25">
      <c r="A39" s="137"/>
      <c r="B39" s="210"/>
      <c r="C39" s="195" t="s">
        <v>228</v>
      </c>
      <c r="D39" s="195" t="s">
        <v>224</v>
      </c>
      <c r="E39" s="195" t="s">
        <v>229</v>
      </c>
      <c r="F39" s="196" t="s">
        <v>201</v>
      </c>
      <c r="G39" s="207"/>
      <c r="H39" s="208">
        <v>533.04</v>
      </c>
      <c r="I39" s="208"/>
      <c r="J39" s="208">
        <v>1021.66</v>
      </c>
      <c r="K39" s="208"/>
      <c r="L39" s="208">
        <v>1776.8</v>
      </c>
      <c r="M39" s="208"/>
      <c r="N39" s="209">
        <v>2420.89</v>
      </c>
    </row>
    <row r="40" spans="1:14" ht="25.5" x14ac:dyDescent="0.25">
      <c r="A40" s="137"/>
      <c r="B40" s="210"/>
      <c r="C40" s="195" t="s">
        <v>230</v>
      </c>
      <c r="D40" s="195" t="s">
        <v>231</v>
      </c>
      <c r="E40" s="195" t="s">
        <v>232</v>
      </c>
      <c r="F40" s="196" t="s">
        <v>197</v>
      </c>
      <c r="G40" s="207"/>
      <c r="H40" s="208">
        <v>100</v>
      </c>
      <c r="I40" s="208"/>
      <c r="J40" s="208">
        <v>100</v>
      </c>
      <c r="K40" s="208"/>
      <c r="L40" s="208">
        <v>100</v>
      </c>
      <c r="M40" s="208"/>
      <c r="N40" s="209">
        <v>100</v>
      </c>
    </row>
    <row r="41" spans="1:14" ht="25.5" x14ac:dyDescent="0.25">
      <c r="A41" s="137"/>
      <c r="B41" s="210"/>
      <c r="C41" s="195" t="s">
        <v>233</v>
      </c>
      <c r="D41" s="195" t="s">
        <v>224</v>
      </c>
      <c r="E41" s="195" t="s">
        <v>234</v>
      </c>
      <c r="F41" s="196" t="s">
        <v>235</v>
      </c>
      <c r="G41" s="207"/>
      <c r="H41" s="208">
        <v>1780</v>
      </c>
      <c r="I41" s="208"/>
      <c r="J41" s="208">
        <v>4278.78</v>
      </c>
      <c r="K41" s="208"/>
      <c r="L41" s="208">
        <v>4563.78</v>
      </c>
      <c r="M41" s="208"/>
      <c r="N41" s="209">
        <v>8993.48</v>
      </c>
    </row>
    <row r="42" spans="1:14" ht="25.5" x14ac:dyDescent="0.25">
      <c r="A42" s="137"/>
      <c r="B42" s="210"/>
      <c r="C42" s="175" t="s">
        <v>236</v>
      </c>
      <c r="D42" s="175" t="s">
        <v>237</v>
      </c>
      <c r="E42" s="175" t="s">
        <v>238</v>
      </c>
      <c r="F42" s="179" t="s">
        <v>201</v>
      </c>
      <c r="G42" s="203"/>
      <c r="H42" s="201">
        <v>1384</v>
      </c>
      <c r="I42" s="201"/>
      <c r="J42" s="201">
        <v>2520</v>
      </c>
      <c r="K42" s="201"/>
      <c r="L42" s="201">
        <v>2520</v>
      </c>
      <c r="M42" s="201"/>
      <c r="N42" s="202">
        <v>2520</v>
      </c>
    </row>
    <row r="43" spans="1:14" ht="30" x14ac:dyDescent="0.25">
      <c r="A43" s="137" t="s">
        <v>24</v>
      </c>
      <c r="B43" s="143" t="s">
        <v>23</v>
      </c>
      <c r="C43" s="176"/>
      <c r="D43" s="176"/>
      <c r="E43" s="176"/>
      <c r="F43" s="180"/>
      <c r="G43" s="64"/>
      <c r="H43" s="66"/>
      <c r="I43" s="66"/>
      <c r="J43" s="66"/>
      <c r="K43" s="66"/>
      <c r="L43" s="66"/>
      <c r="M43" s="66"/>
      <c r="N43" s="68"/>
    </row>
    <row r="44" spans="1:14" x14ac:dyDescent="0.25">
      <c r="A44" s="137" t="s">
        <v>26</v>
      </c>
      <c r="B44" s="136" t="s">
        <v>25</v>
      </c>
      <c r="C44" s="138"/>
      <c r="D44" s="138"/>
      <c r="E44" s="138"/>
      <c r="F44" s="139"/>
      <c r="G44" s="64"/>
      <c r="H44" s="66"/>
      <c r="I44" s="66"/>
      <c r="J44" s="66"/>
      <c r="K44" s="66"/>
      <c r="L44" s="66"/>
      <c r="M44" s="66"/>
      <c r="N44" s="68"/>
    </row>
    <row r="45" spans="1:14" x14ac:dyDescent="0.25">
      <c r="A45" s="137" t="s">
        <v>28</v>
      </c>
      <c r="B45" s="136" t="s">
        <v>27</v>
      </c>
      <c r="C45" s="138"/>
      <c r="D45" s="138"/>
      <c r="E45" s="138"/>
      <c r="F45" s="139"/>
      <c r="G45" s="69"/>
      <c r="H45" s="71"/>
      <c r="I45" s="71"/>
      <c r="J45" s="71"/>
      <c r="K45" s="71"/>
      <c r="L45" s="71"/>
      <c r="M45" s="71"/>
      <c r="N45" s="73"/>
    </row>
    <row r="46" spans="1:14" x14ac:dyDescent="0.25">
      <c r="A46" s="137" t="s">
        <v>30</v>
      </c>
      <c r="B46" s="136" t="s">
        <v>29</v>
      </c>
      <c r="C46" s="187"/>
      <c r="D46" s="187"/>
      <c r="E46" s="187"/>
      <c r="F46" s="189"/>
      <c r="G46" s="69">
        <v>100</v>
      </c>
      <c r="H46" s="71">
        <v>3000.07</v>
      </c>
      <c r="I46" s="71">
        <v>521.66999999999996</v>
      </c>
      <c r="J46" s="71">
        <v>4788.82</v>
      </c>
      <c r="K46" s="71">
        <v>1589.55</v>
      </c>
      <c r="L46" s="71">
        <v>4788.82</v>
      </c>
      <c r="M46" s="71">
        <v>73134.080000000002</v>
      </c>
      <c r="N46" s="73">
        <v>7620.77</v>
      </c>
    </row>
    <row r="47" spans="1:14" ht="25.5" x14ac:dyDescent="0.25">
      <c r="A47" s="137"/>
      <c r="B47" s="174"/>
      <c r="C47" s="177" t="s">
        <v>239</v>
      </c>
      <c r="D47" s="177" t="s">
        <v>240</v>
      </c>
      <c r="E47" s="177" t="s">
        <v>241</v>
      </c>
      <c r="F47" s="181" t="s">
        <v>201</v>
      </c>
      <c r="G47" s="69"/>
      <c r="H47" s="216">
        <v>3000.07</v>
      </c>
      <c r="I47" s="71"/>
      <c r="J47" s="216">
        <v>4788.82</v>
      </c>
      <c r="K47" s="71"/>
      <c r="L47" s="216">
        <v>4788.82</v>
      </c>
      <c r="M47" s="71"/>
      <c r="N47" s="218">
        <v>7620.77</v>
      </c>
    </row>
    <row r="48" spans="1:14" x14ac:dyDescent="0.25">
      <c r="A48" s="140" t="s">
        <v>20</v>
      </c>
      <c r="B48" s="142" t="s">
        <v>119</v>
      </c>
      <c r="C48" s="176"/>
      <c r="D48" s="176"/>
      <c r="E48" s="176"/>
      <c r="F48" s="180"/>
      <c r="G48" s="61">
        <f t="shared" ref="G48:N48" si="2">+G46+G45+G44+G43+G36</f>
        <v>4166.6399999999994</v>
      </c>
      <c r="H48" s="62">
        <f t="shared" si="2"/>
        <v>7411.1100000000006</v>
      </c>
      <c r="I48" s="62">
        <f t="shared" si="2"/>
        <v>10077.040000000001</v>
      </c>
      <c r="J48" s="62">
        <f t="shared" si="2"/>
        <v>14909.259999999998</v>
      </c>
      <c r="K48" s="62">
        <f t="shared" si="2"/>
        <v>15599.259999999998</v>
      </c>
      <c r="L48" s="62">
        <f t="shared" si="2"/>
        <v>16959.37</v>
      </c>
      <c r="M48" s="62">
        <f t="shared" si="2"/>
        <v>91304.27</v>
      </c>
      <c r="N48" s="63">
        <f t="shared" si="2"/>
        <v>26344.11</v>
      </c>
    </row>
    <row r="49" spans="1:14" x14ac:dyDescent="0.25">
      <c r="A49" s="137" t="s">
        <v>33</v>
      </c>
      <c r="B49" s="136" t="s">
        <v>32</v>
      </c>
      <c r="C49" s="138"/>
      <c r="D49" s="138"/>
      <c r="E49" s="138"/>
      <c r="F49" s="139"/>
      <c r="G49" s="69"/>
      <c r="H49" s="71"/>
      <c r="I49" s="71"/>
      <c r="J49" s="71"/>
      <c r="K49" s="71"/>
      <c r="L49" s="71"/>
      <c r="M49" s="71"/>
      <c r="N49" s="73"/>
    </row>
    <row r="50" spans="1:14" x14ac:dyDescent="0.25">
      <c r="A50" s="137" t="s">
        <v>34</v>
      </c>
      <c r="B50" s="136" t="s">
        <v>0</v>
      </c>
      <c r="C50" s="187"/>
      <c r="D50" s="187"/>
      <c r="E50" s="187"/>
      <c r="F50" s="189"/>
      <c r="G50" s="69">
        <v>26000</v>
      </c>
      <c r="H50" s="71">
        <f>SUM(H51:H59)</f>
        <v>4249</v>
      </c>
      <c r="I50" s="71">
        <v>121350.17</v>
      </c>
      <c r="J50" s="71">
        <f>SUM(J51:J59)</f>
        <v>197739.37</v>
      </c>
      <c r="K50" s="71">
        <v>296049.73</v>
      </c>
      <c r="L50" s="71">
        <f>SUM(L51:L59)</f>
        <v>356956.31000000006</v>
      </c>
      <c r="M50" s="71">
        <v>335049.73</v>
      </c>
      <c r="N50" s="73">
        <f>SUM(N51:N59)</f>
        <v>484307.79000000004</v>
      </c>
    </row>
    <row r="51" spans="1:14" ht="51" x14ac:dyDescent="0.25">
      <c r="A51" s="137"/>
      <c r="B51" s="174"/>
      <c r="C51" s="188" t="s">
        <v>242</v>
      </c>
      <c r="D51" s="188" t="s">
        <v>243</v>
      </c>
      <c r="E51" s="188" t="s">
        <v>206</v>
      </c>
      <c r="F51" s="190" t="s">
        <v>201</v>
      </c>
      <c r="G51" s="212"/>
      <c r="H51" s="219">
        <v>0</v>
      </c>
      <c r="I51" s="214"/>
      <c r="J51" s="219">
        <v>162591.97</v>
      </c>
      <c r="K51" s="214"/>
      <c r="L51" s="219">
        <v>162591.97</v>
      </c>
      <c r="M51" s="214"/>
      <c r="N51" s="220">
        <v>231372.79</v>
      </c>
    </row>
    <row r="52" spans="1:14" ht="25.5" x14ac:dyDescent="0.25">
      <c r="A52" s="137"/>
      <c r="B52" s="174"/>
      <c r="C52" s="195" t="s">
        <v>244</v>
      </c>
      <c r="D52" s="195" t="s">
        <v>243</v>
      </c>
      <c r="E52" s="195" t="s">
        <v>245</v>
      </c>
      <c r="F52" s="196" t="s">
        <v>197</v>
      </c>
      <c r="G52" s="221"/>
      <c r="H52" s="222">
        <v>0</v>
      </c>
      <c r="I52" s="223"/>
      <c r="J52" s="222">
        <v>0</v>
      </c>
      <c r="K52" s="223"/>
      <c r="L52" s="222">
        <v>29294.94</v>
      </c>
      <c r="M52" s="223"/>
      <c r="N52" s="224">
        <v>29294.94</v>
      </c>
    </row>
    <row r="53" spans="1:14" ht="38.25" x14ac:dyDescent="0.25">
      <c r="A53" s="137"/>
      <c r="B53" s="174"/>
      <c r="C53" s="195" t="s">
        <v>246</v>
      </c>
      <c r="D53" s="195" t="s">
        <v>243</v>
      </c>
      <c r="E53" s="195" t="s">
        <v>206</v>
      </c>
      <c r="F53" s="196" t="s">
        <v>197</v>
      </c>
      <c r="G53" s="221"/>
      <c r="H53" s="222">
        <v>0</v>
      </c>
      <c r="I53" s="223"/>
      <c r="J53" s="222">
        <v>0</v>
      </c>
      <c r="K53" s="223"/>
      <c r="L53" s="222">
        <v>79922</v>
      </c>
      <c r="M53" s="223"/>
      <c r="N53" s="224">
        <v>79922</v>
      </c>
    </row>
    <row r="54" spans="1:14" ht="25.5" x14ac:dyDescent="0.25">
      <c r="A54" s="137"/>
      <c r="B54" s="174"/>
      <c r="C54" s="195" t="s">
        <v>247</v>
      </c>
      <c r="D54" s="195" t="s">
        <v>243</v>
      </c>
      <c r="E54" s="195" t="s">
        <v>206</v>
      </c>
      <c r="F54" s="196" t="s">
        <v>197</v>
      </c>
      <c r="G54" s="221"/>
      <c r="H54" s="222">
        <v>4249</v>
      </c>
      <c r="I54" s="223"/>
      <c r="J54" s="222">
        <v>4249</v>
      </c>
      <c r="K54" s="223"/>
      <c r="L54" s="222">
        <v>4249</v>
      </c>
      <c r="M54" s="223"/>
      <c r="N54" s="224">
        <v>4249</v>
      </c>
    </row>
    <row r="55" spans="1:14" ht="38.25" x14ac:dyDescent="0.25">
      <c r="A55" s="137"/>
      <c r="B55" s="174"/>
      <c r="C55" s="195" t="s">
        <v>248</v>
      </c>
      <c r="D55" s="195" t="s">
        <v>249</v>
      </c>
      <c r="E55" s="195" t="s">
        <v>250</v>
      </c>
      <c r="F55" s="196" t="s">
        <v>197</v>
      </c>
      <c r="G55" s="221"/>
      <c r="H55" s="222">
        <v>0</v>
      </c>
      <c r="I55" s="223"/>
      <c r="J55" s="222">
        <v>0</v>
      </c>
      <c r="K55" s="223"/>
      <c r="L55" s="222">
        <v>0</v>
      </c>
      <c r="M55" s="223"/>
      <c r="N55" s="224">
        <v>3928.4</v>
      </c>
    </row>
    <row r="56" spans="1:14" ht="25.5" x14ac:dyDescent="0.25">
      <c r="A56" s="137"/>
      <c r="B56" s="174"/>
      <c r="C56" s="195" t="s">
        <v>251</v>
      </c>
      <c r="D56" s="195" t="s">
        <v>243</v>
      </c>
      <c r="E56" s="195" t="s">
        <v>245</v>
      </c>
      <c r="F56" s="196" t="s">
        <v>197</v>
      </c>
      <c r="G56" s="221"/>
      <c r="H56" s="222">
        <v>0</v>
      </c>
      <c r="I56" s="223"/>
      <c r="J56" s="222">
        <v>0</v>
      </c>
      <c r="K56" s="223"/>
      <c r="L56" s="222">
        <v>0</v>
      </c>
      <c r="M56" s="223"/>
      <c r="N56" s="224">
        <v>12747</v>
      </c>
    </row>
    <row r="57" spans="1:14" ht="38.25" x14ac:dyDescent="0.25">
      <c r="A57" s="137"/>
      <c r="B57" s="174"/>
      <c r="C57" s="195" t="s">
        <v>252</v>
      </c>
      <c r="D57" s="195" t="s">
        <v>243</v>
      </c>
      <c r="E57" s="195" t="s">
        <v>206</v>
      </c>
      <c r="F57" s="196" t="s">
        <v>201</v>
      </c>
      <c r="G57" s="221"/>
      <c r="H57" s="222">
        <v>0</v>
      </c>
      <c r="I57" s="223"/>
      <c r="J57" s="222">
        <v>0</v>
      </c>
      <c r="K57" s="223"/>
      <c r="L57" s="222">
        <v>0</v>
      </c>
      <c r="M57" s="223"/>
      <c r="N57" s="224">
        <v>41895.26</v>
      </c>
    </row>
    <row r="58" spans="1:14" ht="25.5" x14ac:dyDescent="0.25">
      <c r="A58" s="137"/>
      <c r="B58" s="174"/>
      <c r="C58" s="195" t="s">
        <v>253</v>
      </c>
      <c r="D58" s="195" t="s">
        <v>243</v>
      </c>
      <c r="E58" s="195" t="s">
        <v>245</v>
      </c>
      <c r="F58" s="196" t="s">
        <v>191</v>
      </c>
      <c r="G58" s="221"/>
      <c r="H58" s="222">
        <v>0</v>
      </c>
      <c r="I58" s="223"/>
      <c r="J58" s="222">
        <v>0</v>
      </c>
      <c r="K58" s="223"/>
      <c r="L58" s="222">
        <v>50000</v>
      </c>
      <c r="M58" s="223"/>
      <c r="N58" s="224">
        <v>50000</v>
      </c>
    </row>
    <row r="59" spans="1:14" ht="38.25" x14ac:dyDescent="0.25">
      <c r="A59" s="137"/>
      <c r="B59" s="174"/>
      <c r="C59" s="175" t="s">
        <v>254</v>
      </c>
      <c r="D59" s="175" t="s">
        <v>255</v>
      </c>
      <c r="E59" s="175" t="s">
        <v>206</v>
      </c>
      <c r="F59" s="179" t="s">
        <v>197</v>
      </c>
      <c r="G59" s="211"/>
      <c r="H59" s="215">
        <v>0</v>
      </c>
      <c r="I59" s="213"/>
      <c r="J59" s="215">
        <v>30898.400000000001</v>
      </c>
      <c r="K59" s="213"/>
      <c r="L59" s="215">
        <v>30898.400000000001</v>
      </c>
      <c r="M59" s="213"/>
      <c r="N59" s="217">
        <v>30898.400000000001</v>
      </c>
    </row>
    <row r="60" spans="1:14" x14ac:dyDescent="0.25">
      <c r="A60" s="137" t="s">
        <v>35</v>
      </c>
      <c r="B60" s="136" t="s">
        <v>1</v>
      </c>
      <c r="C60" s="177"/>
      <c r="D60" s="177"/>
      <c r="E60" s="177"/>
      <c r="F60" s="181"/>
      <c r="G60" s="69">
        <v>15175</v>
      </c>
      <c r="H60" s="71">
        <v>0</v>
      </c>
      <c r="I60" s="71">
        <v>30175</v>
      </c>
      <c r="J60" s="71">
        <v>24057</v>
      </c>
      <c r="K60" s="71">
        <v>47339.57</v>
      </c>
      <c r="L60" s="71">
        <v>24057</v>
      </c>
      <c r="M60" s="71">
        <v>47339.57</v>
      </c>
      <c r="N60" s="73">
        <v>24057</v>
      </c>
    </row>
    <row r="61" spans="1:14" ht="38.25" x14ac:dyDescent="0.25">
      <c r="A61" s="137"/>
      <c r="B61" s="174"/>
      <c r="C61" s="177" t="s">
        <v>256</v>
      </c>
      <c r="D61" s="177" t="s">
        <v>257</v>
      </c>
      <c r="E61" s="177" t="s">
        <v>206</v>
      </c>
      <c r="F61" s="181" t="s">
        <v>197</v>
      </c>
      <c r="G61" s="69"/>
      <c r="H61" s="216">
        <v>0</v>
      </c>
      <c r="I61" s="71"/>
      <c r="J61" s="216">
        <v>24057</v>
      </c>
      <c r="K61" s="71"/>
      <c r="L61" s="216">
        <v>24057</v>
      </c>
      <c r="M61" s="71"/>
      <c r="N61" s="218">
        <v>24057</v>
      </c>
    </row>
    <row r="62" spans="1:14" x14ac:dyDescent="0.25">
      <c r="A62" s="137" t="s">
        <v>37</v>
      </c>
      <c r="B62" s="136" t="s">
        <v>36</v>
      </c>
      <c r="C62" s="176"/>
      <c r="D62" s="176"/>
      <c r="E62" s="176"/>
      <c r="F62" s="180"/>
      <c r="G62" s="64"/>
      <c r="H62" s="66"/>
      <c r="I62" s="66"/>
      <c r="J62" s="66"/>
      <c r="K62" s="66"/>
      <c r="L62" s="66"/>
      <c r="M62" s="66"/>
      <c r="N62" s="68"/>
    </row>
    <row r="63" spans="1:14" x14ac:dyDescent="0.25">
      <c r="A63" s="137" t="s">
        <v>38</v>
      </c>
      <c r="B63" s="136" t="s">
        <v>2</v>
      </c>
      <c r="C63" s="187"/>
      <c r="D63" s="187"/>
      <c r="E63" s="187"/>
      <c r="F63" s="189"/>
      <c r="G63" s="64">
        <v>4106.46</v>
      </c>
      <c r="H63" s="66">
        <f>SUM(H64:H65)</f>
        <v>1959.58</v>
      </c>
      <c r="I63" s="66">
        <v>12933.39</v>
      </c>
      <c r="J63" s="66">
        <f>SUM(J64:J65)</f>
        <v>6506.86</v>
      </c>
      <c r="K63" s="66">
        <v>13449.39</v>
      </c>
      <c r="L63" s="66">
        <f>SUM(L64:L65)</f>
        <v>7022.86</v>
      </c>
      <c r="M63" s="66">
        <v>16323.89</v>
      </c>
      <c r="N63" s="68">
        <f>SUM(N64:N65)</f>
        <v>24565.469999999998</v>
      </c>
    </row>
    <row r="64" spans="1:14" ht="25.5" x14ac:dyDescent="0.25">
      <c r="A64" s="137"/>
      <c r="B64" s="174"/>
      <c r="C64" s="188" t="s">
        <v>258</v>
      </c>
      <c r="D64" s="188" t="s">
        <v>259</v>
      </c>
      <c r="E64" s="188" t="s">
        <v>206</v>
      </c>
      <c r="F64" s="190" t="s">
        <v>201</v>
      </c>
      <c r="G64" s="204"/>
      <c r="H64" s="205">
        <v>1959.58</v>
      </c>
      <c r="I64" s="205"/>
      <c r="J64" s="205">
        <v>6506.86</v>
      </c>
      <c r="K64" s="205"/>
      <c r="L64" s="205">
        <v>7022.86</v>
      </c>
      <c r="M64" s="205"/>
      <c r="N64" s="206">
        <v>16572.03</v>
      </c>
    </row>
    <row r="65" spans="1:14" ht="38.25" x14ac:dyDescent="0.25">
      <c r="A65" s="137"/>
      <c r="B65" s="174"/>
      <c r="C65" s="175" t="s">
        <v>260</v>
      </c>
      <c r="D65" s="175" t="s">
        <v>261</v>
      </c>
      <c r="E65" s="175" t="s">
        <v>262</v>
      </c>
      <c r="F65" s="179" t="s">
        <v>197</v>
      </c>
      <c r="G65" s="203"/>
      <c r="H65" s="201">
        <v>0</v>
      </c>
      <c r="I65" s="201"/>
      <c r="J65" s="201">
        <v>0</v>
      </c>
      <c r="K65" s="201"/>
      <c r="L65" s="201">
        <v>0</v>
      </c>
      <c r="M65" s="201"/>
      <c r="N65" s="202">
        <v>7993.44</v>
      </c>
    </row>
    <row r="66" spans="1:14" x14ac:dyDescent="0.25">
      <c r="A66" s="140" t="s">
        <v>31</v>
      </c>
      <c r="B66" s="142" t="s">
        <v>118</v>
      </c>
      <c r="C66" s="176"/>
      <c r="D66" s="176"/>
      <c r="E66" s="176"/>
      <c r="F66" s="180"/>
      <c r="G66" s="61">
        <f t="shared" ref="G66:N66" si="3">+G63+G62+G60+G50+G49</f>
        <v>45281.46</v>
      </c>
      <c r="H66" s="62">
        <f t="shared" si="3"/>
        <v>6208.58</v>
      </c>
      <c r="I66" s="62">
        <f t="shared" si="3"/>
        <v>164458.56</v>
      </c>
      <c r="J66" s="62">
        <f t="shared" si="3"/>
        <v>228303.22999999998</v>
      </c>
      <c r="K66" s="62">
        <f t="shared" si="3"/>
        <v>356838.69</v>
      </c>
      <c r="L66" s="62">
        <f t="shared" si="3"/>
        <v>388036.17000000004</v>
      </c>
      <c r="M66" s="62">
        <f t="shared" si="3"/>
        <v>398713.19</v>
      </c>
      <c r="N66" s="63">
        <f t="shared" si="3"/>
        <v>532930.26</v>
      </c>
    </row>
    <row r="67" spans="1:14" x14ac:dyDescent="0.25">
      <c r="A67" s="137" t="s">
        <v>41</v>
      </c>
      <c r="B67" s="136" t="s">
        <v>40</v>
      </c>
      <c r="C67" s="138"/>
      <c r="D67" s="138"/>
      <c r="E67" s="138"/>
      <c r="F67" s="139"/>
      <c r="G67" s="69"/>
      <c r="H67" s="71"/>
      <c r="I67" s="71"/>
      <c r="J67" s="71"/>
      <c r="K67" s="71"/>
      <c r="L67" s="71"/>
      <c r="M67" s="71"/>
      <c r="N67" s="73"/>
    </row>
    <row r="68" spans="1:14" x14ac:dyDescent="0.25">
      <c r="A68" s="137" t="s">
        <v>43</v>
      </c>
      <c r="B68" s="136" t="s">
        <v>42</v>
      </c>
      <c r="C68" s="138"/>
      <c r="D68" s="138"/>
      <c r="E68" s="138"/>
      <c r="F68" s="139"/>
      <c r="G68" s="69"/>
      <c r="H68" s="71"/>
      <c r="I68" s="71"/>
      <c r="J68" s="71"/>
      <c r="K68" s="71"/>
      <c r="L68" s="71"/>
      <c r="M68" s="71"/>
      <c r="N68" s="73"/>
    </row>
    <row r="69" spans="1:14" x14ac:dyDescent="0.25">
      <c r="A69" s="137" t="s">
        <v>45</v>
      </c>
      <c r="B69" s="136" t="s">
        <v>44</v>
      </c>
      <c r="C69" s="138"/>
      <c r="D69" s="138"/>
      <c r="E69" s="138"/>
      <c r="F69" s="139"/>
      <c r="G69" s="69"/>
      <c r="H69" s="71"/>
      <c r="I69" s="71"/>
      <c r="J69" s="71"/>
      <c r="K69" s="71"/>
      <c r="L69" s="71"/>
      <c r="M69" s="71"/>
      <c r="N69" s="73"/>
    </row>
    <row r="70" spans="1:14" x14ac:dyDescent="0.25">
      <c r="A70" s="137" t="s">
        <v>47</v>
      </c>
      <c r="B70" s="136" t="s">
        <v>46</v>
      </c>
      <c r="C70" s="138"/>
      <c r="D70" s="138"/>
      <c r="E70" s="138"/>
      <c r="F70" s="139"/>
      <c r="G70" s="69"/>
      <c r="H70" s="71"/>
      <c r="I70" s="71"/>
      <c r="J70" s="71"/>
      <c r="K70" s="71"/>
      <c r="L70" s="71"/>
      <c r="M70" s="71"/>
      <c r="N70" s="73"/>
    </row>
    <row r="71" spans="1:14" x14ac:dyDescent="0.25">
      <c r="A71" s="140" t="s">
        <v>39</v>
      </c>
      <c r="B71" s="141" t="s">
        <v>117</v>
      </c>
      <c r="C71" s="138"/>
      <c r="D71" s="138"/>
      <c r="E71" s="138"/>
      <c r="F71" s="139"/>
      <c r="G71" s="61">
        <f t="shared" ref="G71:N71" si="4">+G70+G69+G68+G67</f>
        <v>0</v>
      </c>
      <c r="H71" s="62">
        <f t="shared" si="4"/>
        <v>0</v>
      </c>
      <c r="I71" s="62">
        <f t="shared" si="4"/>
        <v>0</v>
      </c>
      <c r="J71" s="62">
        <f t="shared" si="4"/>
        <v>0</v>
      </c>
      <c r="K71" s="62">
        <f t="shared" si="4"/>
        <v>0</v>
      </c>
      <c r="L71" s="62">
        <f t="shared" si="4"/>
        <v>0</v>
      </c>
      <c r="M71" s="62">
        <f t="shared" si="4"/>
        <v>0</v>
      </c>
      <c r="N71" s="63">
        <f t="shared" si="4"/>
        <v>0</v>
      </c>
    </row>
    <row r="72" spans="1:14" x14ac:dyDescent="0.25">
      <c r="A72" s="137" t="s">
        <v>50</v>
      </c>
      <c r="B72" s="136" t="s">
        <v>49</v>
      </c>
      <c r="C72" s="138"/>
      <c r="D72" s="138"/>
      <c r="E72" s="138"/>
      <c r="F72" s="139"/>
      <c r="G72" s="69"/>
      <c r="H72" s="71"/>
      <c r="I72" s="71"/>
      <c r="J72" s="71"/>
      <c r="K72" s="71"/>
      <c r="L72" s="71"/>
      <c r="M72" s="71"/>
      <c r="N72" s="73"/>
    </row>
    <row r="73" spans="1:14" x14ac:dyDescent="0.25">
      <c r="A73" s="137" t="s">
        <v>52</v>
      </c>
      <c r="B73" s="136" t="s">
        <v>51</v>
      </c>
      <c r="C73" s="138"/>
      <c r="D73" s="138"/>
      <c r="E73" s="138"/>
      <c r="F73" s="139"/>
      <c r="G73" s="69"/>
      <c r="H73" s="71"/>
      <c r="I73" s="71"/>
      <c r="J73" s="71"/>
      <c r="K73" s="71"/>
      <c r="L73" s="71"/>
      <c r="M73" s="71"/>
      <c r="N73" s="73"/>
    </row>
    <row r="74" spans="1:14" x14ac:dyDescent="0.25">
      <c r="A74" s="137" t="s">
        <v>54</v>
      </c>
      <c r="B74" s="136" t="s">
        <v>53</v>
      </c>
      <c r="C74" s="138"/>
      <c r="D74" s="138"/>
      <c r="E74" s="138"/>
      <c r="F74" s="139"/>
      <c r="G74" s="69"/>
      <c r="H74" s="71"/>
      <c r="I74" s="71"/>
      <c r="J74" s="71"/>
      <c r="K74" s="71"/>
      <c r="L74" s="71"/>
      <c r="M74" s="71"/>
      <c r="N74" s="73"/>
    </row>
    <row r="75" spans="1:14" x14ac:dyDescent="0.25">
      <c r="A75" s="137" t="s">
        <v>56</v>
      </c>
      <c r="B75" s="136" t="s">
        <v>55</v>
      </c>
      <c r="C75" s="138"/>
      <c r="D75" s="138"/>
      <c r="E75" s="138"/>
      <c r="F75" s="139"/>
      <c r="G75" s="69"/>
      <c r="H75" s="71"/>
      <c r="I75" s="71"/>
      <c r="J75" s="71"/>
      <c r="K75" s="71"/>
      <c r="L75" s="71"/>
      <c r="M75" s="71"/>
      <c r="N75" s="73"/>
    </row>
    <row r="76" spans="1:14" x14ac:dyDescent="0.25">
      <c r="A76" s="140" t="s">
        <v>48</v>
      </c>
      <c r="B76" s="142" t="s">
        <v>116</v>
      </c>
      <c r="C76" s="138"/>
      <c r="D76" s="138"/>
      <c r="E76" s="138"/>
      <c r="F76" s="139"/>
      <c r="G76" s="61">
        <f t="shared" ref="G76:N76" si="5">+G75+G74+G73+G72</f>
        <v>0</v>
      </c>
      <c r="H76" s="62">
        <f t="shared" si="5"/>
        <v>0</v>
      </c>
      <c r="I76" s="62">
        <f t="shared" si="5"/>
        <v>0</v>
      </c>
      <c r="J76" s="62">
        <f t="shared" si="5"/>
        <v>0</v>
      </c>
      <c r="K76" s="62">
        <f t="shared" si="5"/>
        <v>0</v>
      </c>
      <c r="L76" s="62">
        <f t="shared" si="5"/>
        <v>0</v>
      </c>
      <c r="M76" s="62">
        <f t="shared" si="5"/>
        <v>0</v>
      </c>
      <c r="N76" s="63">
        <f t="shared" si="5"/>
        <v>0</v>
      </c>
    </row>
    <row r="77" spans="1:14" x14ac:dyDescent="0.25">
      <c r="A77" s="137" t="s">
        <v>59</v>
      </c>
      <c r="B77" s="136" t="s">
        <v>58</v>
      </c>
      <c r="C77" s="187"/>
      <c r="D77" s="187"/>
      <c r="E77" s="187"/>
      <c r="F77" s="189"/>
      <c r="G77" s="69">
        <v>21379.49</v>
      </c>
      <c r="H77" s="71">
        <f>SUM(H78:H82)</f>
        <v>33373.019999999997</v>
      </c>
      <c r="I77" s="71">
        <v>41806.82</v>
      </c>
      <c r="J77" s="71">
        <f>SUM(J78:J82)</f>
        <v>53721.89</v>
      </c>
      <c r="K77" s="71">
        <v>55245.440000000002</v>
      </c>
      <c r="L77" s="71">
        <f>SUM(L78:L82)</f>
        <v>112285.75</v>
      </c>
      <c r="M77" s="71">
        <v>115394.67</v>
      </c>
      <c r="N77" s="73">
        <f>SUM(N78:N82)</f>
        <v>139556.23000000001</v>
      </c>
    </row>
    <row r="78" spans="1:14" ht="38.25" x14ac:dyDescent="0.25">
      <c r="A78" s="137"/>
      <c r="B78" s="174"/>
      <c r="C78" s="188" t="s">
        <v>263</v>
      </c>
      <c r="D78" s="188" t="s">
        <v>264</v>
      </c>
      <c r="E78" s="188" t="s">
        <v>265</v>
      </c>
      <c r="F78" s="190" t="s">
        <v>195</v>
      </c>
      <c r="G78" s="212"/>
      <c r="H78" s="219">
        <v>1694.63</v>
      </c>
      <c r="I78" s="214"/>
      <c r="J78" s="219">
        <v>3823.61</v>
      </c>
      <c r="K78" s="214"/>
      <c r="L78" s="219">
        <v>6153.26</v>
      </c>
      <c r="M78" s="214"/>
      <c r="N78" s="220">
        <v>8948.32</v>
      </c>
    </row>
    <row r="79" spans="1:14" ht="38.25" x14ac:dyDescent="0.25">
      <c r="A79" s="137"/>
      <c r="B79" s="174"/>
      <c r="C79" s="195" t="s">
        <v>266</v>
      </c>
      <c r="D79" s="195" t="s">
        <v>267</v>
      </c>
      <c r="E79" s="195" t="s">
        <v>268</v>
      </c>
      <c r="F79" s="196" t="s">
        <v>195</v>
      </c>
      <c r="G79" s="221"/>
      <c r="H79" s="222">
        <v>3301.11</v>
      </c>
      <c r="I79" s="223"/>
      <c r="J79" s="222">
        <v>8377.9</v>
      </c>
      <c r="K79" s="223"/>
      <c r="L79" s="222">
        <v>13266.34</v>
      </c>
      <c r="M79" s="223"/>
      <c r="N79" s="224">
        <v>14451.08</v>
      </c>
    </row>
    <row r="80" spans="1:14" ht="25.5" x14ac:dyDescent="0.25">
      <c r="A80" s="137"/>
      <c r="B80" s="174"/>
      <c r="C80" s="195" t="s">
        <v>269</v>
      </c>
      <c r="D80" s="195" t="s">
        <v>270</v>
      </c>
      <c r="E80" s="195" t="s">
        <v>271</v>
      </c>
      <c r="F80" s="196" t="s">
        <v>201</v>
      </c>
      <c r="G80" s="221"/>
      <c r="H80" s="222">
        <v>1978.57</v>
      </c>
      <c r="I80" s="223"/>
      <c r="J80" s="222">
        <v>5826.57</v>
      </c>
      <c r="K80" s="223"/>
      <c r="L80" s="222">
        <v>11462.95</v>
      </c>
      <c r="M80" s="223"/>
      <c r="N80" s="224">
        <v>20626.72</v>
      </c>
    </row>
    <row r="81" spans="1:14" ht="38.25" x14ac:dyDescent="0.25">
      <c r="A81" s="137"/>
      <c r="B81" s="174"/>
      <c r="C81" s="195" t="s">
        <v>272</v>
      </c>
      <c r="D81" s="195" t="s">
        <v>273</v>
      </c>
      <c r="E81" s="195" t="s">
        <v>274</v>
      </c>
      <c r="F81" s="196" t="s">
        <v>195</v>
      </c>
      <c r="G81" s="221"/>
      <c r="H81" s="222">
        <v>55.78</v>
      </c>
      <c r="I81" s="223"/>
      <c r="J81" s="222">
        <v>55.78</v>
      </c>
      <c r="K81" s="223"/>
      <c r="L81" s="222">
        <v>55.78</v>
      </c>
      <c r="M81" s="223"/>
      <c r="N81" s="224">
        <v>55.78</v>
      </c>
    </row>
    <row r="82" spans="1:14" ht="25.5" x14ac:dyDescent="0.25">
      <c r="A82" s="137"/>
      <c r="B82" s="174"/>
      <c r="C82" s="175" t="s">
        <v>275</v>
      </c>
      <c r="D82" s="175" t="s">
        <v>276</v>
      </c>
      <c r="E82" s="175" t="s">
        <v>277</v>
      </c>
      <c r="F82" s="179" t="s">
        <v>201</v>
      </c>
      <c r="G82" s="211"/>
      <c r="H82" s="215">
        <v>26342.93</v>
      </c>
      <c r="I82" s="213"/>
      <c r="J82" s="215">
        <v>35638.03</v>
      </c>
      <c r="K82" s="213"/>
      <c r="L82" s="215">
        <v>81347.42</v>
      </c>
      <c r="M82" s="213"/>
      <c r="N82" s="217">
        <v>95474.33</v>
      </c>
    </row>
    <row r="83" spans="1:14" x14ac:dyDescent="0.25">
      <c r="A83" s="137" t="s">
        <v>61</v>
      </c>
      <c r="B83" s="136" t="s">
        <v>60</v>
      </c>
      <c r="C83" s="177"/>
      <c r="D83" s="177"/>
      <c r="E83" s="177"/>
      <c r="F83" s="181"/>
      <c r="G83" s="69">
        <v>2286.64</v>
      </c>
      <c r="H83" s="71">
        <f>SUM(H84:H85)</f>
        <v>0</v>
      </c>
      <c r="I83" s="71">
        <v>2286.64</v>
      </c>
      <c r="J83" s="71">
        <f>SUM(J84:J85)</f>
        <v>9888.7800000000007</v>
      </c>
      <c r="K83" s="71">
        <v>2286.64</v>
      </c>
      <c r="L83" s="71">
        <f>SUM(L84:L85)</f>
        <v>9888.7800000000007</v>
      </c>
      <c r="M83" s="71">
        <v>2286.64</v>
      </c>
      <c r="N83" s="73">
        <f>SUM(N84:N85)</f>
        <v>9888.7800000000007</v>
      </c>
    </row>
    <row r="84" spans="1:14" ht="25.5" x14ac:dyDescent="0.25">
      <c r="A84" s="137"/>
      <c r="B84" s="174"/>
      <c r="C84" s="188" t="s">
        <v>278</v>
      </c>
      <c r="D84" s="188" t="s">
        <v>279</v>
      </c>
      <c r="E84" s="188" t="s">
        <v>280</v>
      </c>
      <c r="F84" s="190" t="s">
        <v>201</v>
      </c>
      <c r="G84" s="212"/>
      <c r="H84" s="219">
        <v>0</v>
      </c>
      <c r="I84" s="214"/>
      <c r="J84" s="219">
        <v>600</v>
      </c>
      <c r="K84" s="214"/>
      <c r="L84" s="219">
        <v>600</v>
      </c>
      <c r="M84" s="214"/>
      <c r="N84" s="220">
        <v>600</v>
      </c>
    </row>
    <row r="85" spans="1:14" ht="25.5" x14ac:dyDescent="0.25">
      <c r="A85" s="137"/>
      <c r="B85" s="174"/>
      <c r="C85" s="175" t="s">
        <v>281</v>
      </c>
      <c r="D85" s="175" t="s">
        <v>282</v>
      </c>
      <c r="E85" s="175" t="s">
        <v>283</v>
      </c>
      <c r="F85" s="179" t="s">
        <v>201</v>
      </c>
      <c r="G85" s="211"/>
      <c r="H85" s="215">
        <v>0</v>
      </c>
      <c r="I85" s="213"/>
      <c r="J85" s="215">
        <v>9288.7800000000007</v>
      </c>
      <c r="K85" s="213"/>
      <c r="L85" s="215">
        <v>9288.7800000000007</v>
      </c>
      <c r="M85" s="213"/>
      <c r="N85" s="217">
        <v>9288.7800000000007</v>
      </c>
    </row>
    <row r="86" spans="1:14" x14ac:dyDescent="0.25">
      <c r="A86" s="140" t="s">
        <v>57</v>
      </c>
      <c r="B86" s="141" t="s">
        <v>115</v>
      </c>
      <c r="C86" s="225"/>
      <c r="D86" s="225"/>
      <c r="E86" s="225"/>
      <c r="F86" s="226"/>
      <c r="G86" s="144">
        <f t="shared" ref="G86:N86" si="6">+G83+G77</f>
        <v>23666.13</v>
      </c>
      <c r="H86" s="145">
        <f t="shared" si="6"/>
        <v>33373.019999999997</v>
      </c>
      <c r="I86" s="145">
        <f t="shared" si="6"/>
        <v>44093.46</v>
      </c>
      <c r="J86" s="145">
        <f t="shared" si="6"/>
        <v>63610.67</v>
      </c>
      <c r="K86" s="145">
        <f t="shared" si="6"/>
        <v>57532.08</v>
      </c>
      <c r="L86" s="145">
        <f t="shared" si="6"/>
        <v>122174.53</v>
      </c>
      <c r="M86" s="145">
        <f t="shared" si="6"/>
        <v>117681.31</v>
      </c>
      <c r="N86" s="146">
        <f t="shared" si="6"/>
        <v>149445.01</v>
      </c>
    </row>
    <row r="87" spans="1:14" ht="17.25" x14ac:dyDescent="0.25">
      <c r="A87" s="147" t="s">
        <v>121</v>
      </c>
      <c r="B87" s="37" t="s">
        <v>144</v>
      </c>
      <c r="C87" s="37"/>
      <c r="D87" s="37"/>
      <c r="E87" s="37"/>
      <c r="F87" s="37"/>
      <c r="G87" s="79"/>
      <c r="H87" s="80">
        <v>0</v>
      </c>
      <c r="I87" s="80"/>
      <c r="J87" s="80">
        <v>0</v>
      </c>
      <c r="K87" s="81"/>
      <c r="L87" s="81">
        <v>0</v>
      </c>
      <c r="M87" s="81"/>
      <c r="N87" s="82">
        <v>0</v>
      </c>
    </row>
    <row r="88" spans="1:14" s="23" customFormat="1" x14ac:dyDescent="0.25">
      <c r="A88" s="257" t="s">
        <v>155</v>
      </c>
      <c r="B88" s="258"/>
      <c r="C88" s="127"/>
      <c r="D88" s="127"/>
      <c r="E88" s="127"/>
      <c r="F88" s="127"/>
      <c r="G88" s="83">
        <f t="shared" ref="G88:N88" si="7">+G87+G86+G76+G71+G66+G48+G35+G28</f>
        <v>129922.51</v>
      </c>
      <c r="H88" s="84">
        <f t="shared" si="7"/>
        <v>117751.69</v>
      </c>
      <c r="I88" s="84">
        <f t="shared" si="7"/>
        <v>465736.19</v>
      </c>
      <c r="J88" s="84">
        <f t="shared" si="7"/>
        <v>586897.52</v>
      </c>
      <c r="K88" s="84">
        <f t="shared" si="7"/>
        <v>808402.19000000006</v>
      </c>
      <c r="L88" s="84">
        <f t="shared" si="7"/>
        <v>917366.60000000009</v>
      </c>
      <c r="M88" s="84">
        <f t="shared" si="7"/>
        <v>1120084.3999999999</v>
      </c>
      <c r="N88" s="85">
        <f t="shared" si="7"/>
        <v>1361306.96</v>
      </c>
    </row>
    <row r="89" spans="1:14" x14ac:dyDescent="0.25">
      <c r="A89" s="263" t="s">
        <v>160</v>
      </c>
      <c r="B89" s="264"/>
      <c r="C89" s="128"/>
      <c r="D89" s="128"/>
      <c r="E89" s="128"/>
      <c r="F89" s="128"/>
      <c r="G89" s="2"/>
      <c r="H89" s="86">
        <v>0</v>
      </c>
      <c r="I89" s="3"/>
      <c r="J89" s="86">
        <v>0</v>
      </c>
      <c r="K89" s="3"/>
      <c r="L89" s="86">
        <v>0</v>
      </c>
      <c r="M89" s="3"/>
      <c r="N89" s="88">
        <v>0</v>
      </c>
    </row>
    <row r="90" spans="1:14" x14ac:dyDescent="0.25">
      <c r="A90" s="257" t="s">
        <v>133</v>
      </c>
      <c r="B90" s="258"/>
      <c r="C90" s="127"/>
      <c r="D90" s="127"/>
      <c r="E90" s="127"/>
      <c r="F90" s="127"/>
      <c r="G90" s="83">
        <f>+G88+G14</f>
        <v>265407.25</v>
      </c>
      <c r="H90" s="84">
        <f>+H88+H14</f>
        <v>279546.67000000004</v>
      </c>
      <c r="I90" s="84">
        <f>+I88+G14</f>
        <v>601220.92999999993</v>
      </c>
      <c r="J90" s="84">
        <f>+J88+H14</f>
        <v>748692.5</v>
      </c>
      <c r="K90" s="84">
        <f>+K88+G14</f>
        <v>943886.93</v>
      </c>
      <c r="L90" s="84">
        <f>+L88+H14</f>
        <v>1079161.58</v>
      </c>
      <c r="M90" s="84">
        <f>+M88+G14</f>
        <v>1255569.1399999999</v>
      </c>
      <c r="N90" s="85">
        <f>+N88+H14</f>
        <v>1523101.94</v>
      </c>
    </row>
    <row r="91" spans="1:14" x14ac:dyDescent="0.25">
      <c r="A91" s="263" t="s">
        <v>161</v>
      </c>
      <c r="B91" s="264"/>
      <c r="C91" s="128"/>
      <c r="D91" s="128"/>
      <c r="E91" s="128"/>
      <c r="F91" s="128"/>
      <c r="G91" s="2"/>
      <c r="H91" s="87">
        <f>+H89+$H15</f>
        <v>0</v>
      </c>
      <c r="I91" s="3"/>
      <c r="J91" s="87">
        <f>+J89+$H15</f>
        <v>0</v>
      </c>
      <c r="K91" s="3"/>
      <c r="L91" s="87">
        <f>+L89+$H15</f>
        <v>0</v>
      </c>
      <c r="M91" s="3"/>
      <c r="N91" s="87">
        <f>+N89+$H15</f>
        <v>0</v>
      </c>
    </row>
    <row r="92" spans="1:14" ht="18.95" customHeight="1" x14ac:dyDescent="0.25">
      <c r="B92" s="39"/>
      <c r="C92" s="39"/>
      <c r="D92" s="39"/>
      <c r="E92" s="39"/>
      <c r="F92" s="39"/>
      <c r="G92" s="38"/>
      <c r="H92" s="38"/>
      <c r="I92" s="38"/>
      <c r="J92" s="38"/>
      <c r="K92" s="38"/>
      <c r="L92" s="38"/>
      <c r="M92" s="38"/>
      <c r="N92" s="38"/>
    </row>
    <row r="93" spans="1:14" ht="21" customHeight="1" x14ac:dyDescent="0.25">
      <c r="A93" s="254" t="s">
        <v>130</v>
      </c>
      <c r="B93" s="259" t="s">
        <v>131</v>
      </c>
      <c r="C93" s="259" t="s">
        <v>169</v>
      </c>
      <c r="D93" s="259" t="s">
        <v>170</v>
      </c>
      <c r="E93" s="259" t="s">
        <v>171</v>
      </c>
      <c r="F93" s="254" t="s">
        <v>172</v>
      </c>
      <c r="G93" s="252" t="s">
        <v>122</v>
      </c>
      <c r="H93" s="252"/>
      <c r="I93" s="252"/>
      <c r="J93" s="252"/>
      <c r="K93" s="252"/>
      <c r="L93" s="252"/>
      <c r="M93" s="252"/>
      <c r="N93" s="253"/>
    </row>
    <row r="94" spans="1:14" ht="33" customHeight="1" x14ac:dyDescent="0.25">
      <c r="A94" s="281"/>
      <c r="B94" s="255"/>
      <c r="C94" s="255"/>
      <c r="D94" s="255"/>
      <c r="E94" s="255"/>
      <c r="F94" s="255"/>
      <c r="G94" s="279" t="s">
        <v>177</v>
      </c>
      <c r="H94" s="280"/>
      <c r="I94" s="273" t="s">
        <v>178</v>
      </c>
      <c r="J94" s="274"/>
      <c r="K94" s="275" t="s">
        <v>179</v>
      </c>
      <c r="L94" s="274"/>
      <c r="M94" s="275" t="s">
        <v>180</v>
      </c>
      <c r="N94" s="276"/>
    </row>
    <row r="95" spans="1:14" ht="37.5" customHeight="1" x14ac:dyDescent="0.25">
      <c r="A95" s="282"/>
      <c r="B95" s="260"/>
      <c r="C95" s="260"/>
      <c r="D95" s="260"/>
      <c r="E95" s="260"/>
      <c r="F95" s="256"/>
      <c r="G95" s="15" t="s">
        <v>143</v>
      </c>
      <c r="H95" s="14" t="s">
        <v>182</v>
      </c>
      <c r="I95" s="15" t="s">
        <v>143</v>
      </c>
      <c r="J95" s="14" t="s">
        <v>182</v>
      </c>
      <c r="K95" s="15" t="s">
        <v>143</v>
      </c>
      <c r="L95" s="14" t="s">
        <v>182</v>
      </c>
      <c r="M95" s="15" t="s">
        <v>143</v>
      </c>
      <c r="N95" s="16" t="s">
        <v>182</v>
      </c>
    </row>
    <row r="96" spans="1:14" x14ac:dyDescent="0.25">
      <c r="A96" s="137" t="s">
        <v>64</v>
      </c>
      <c r="B96" s="136" t="s">
        <v>63</v>
      </c>
      <c r="C96" s="178"/>
      <c r="D96" s="178"/>
      <c r="E96" s="178"/>
      <c r="F96" s="228"/>
      <c r="G96" s="148">
        <v>27305.84</v>
      </c>
      <c r="H96" s="149">
        <f>SUM(H97:H105)</f>
        <v>22743.91</v>
      </c>
      <c r="I96" s="149">
        <v>55752.13</v>
      </c>
      <c r="J96" s="149">
        <f>SUM(J97:J105)</f>
        <v>52502.219999999994</v>
      </c>
      <c r="K96" s="149">
        <v>82400.259999999995</v>
      </c>
      <c r="L96" s="149">
        <f>SUM(L97:L105)</f>
        <v>83880.87</v>
      </c>
      <c r="M96" s="149">
        <v>115132</v>
      </c>
      <c r="N96" s="150">
        <f>SUM(N97:N105)</f>
        <v>120455.76000000001</v>
      </c>
    </row>
    <row r="97" spans="1:14" ht="25.5" x14ac:dyDescent="0.25">
      <c r="A97" s="137"/>
      <c r="B97" s="174"/>
      <c r="C97" s="188" t="s">
        <v>284</v>
      </c>
      <c r="D97" s="188" t="s">
        <v>285</v>
      </c>
      <c r="E97" s="188" t="s">
        <v>286</v>
      </c>
      <c r="F97" s="190" t="s">
        <v>197</v>
      </c>
      <c r="G97" s="212"/>
      <c r="H97" s="219">
        <v>0</v>
      </c>
      <c r="I97" s="214"/>
      <c r="J97" s="219">
        <v>0</v>
      </c>
      <c r="K97" s="214"/>
      <c r="L97" s="219">
        <v>1563.96</v>
      </c>
      <c r="M97" s="214"/>
      <c r="N97" s="220">
        <v>1563.96</v>
      </c>
    </row>
    <row r="98" spans="1:14" ht="38.25" x14ac:dyDescent="0.25">
      <c r="A98" s="137"/>
      <c r="B98" s="174"/>
      <c r="C98" s="195" t="s">
        <v>287</v>
      </c>
      <c r="D98" s="195" t="s">
        <v>285</v>
      </c>
      <c r="E98" s="195" t="s">
        <v>286</v>
      </c>
      <c r="F98" s="196" t="s">
        <v>197</v>
      </c>
      <c r="G98" s="221"/>
      <c r="H98" s="222">
        <v>0</v>
      </c>
      <c r="I98" s="223"/>
      <c r="J98" s="222">
        <v>0</v>
      </c>
      <c r="K98" s="223"/>
      <c r="L98" s="222">
        <v>505.17</v>
      </c>
      <c r="M98" s="223"/>
      <c r="N98" s="224">
        <v>505.17</v>
      </c>
    </row>
    <row r="99" spans="1:14" ht="25.5" x14ac:dyDescent="0.25">
      <c r="A99" s="137"/>
      <c r="B99" s="174"/>
      <c r="C99" s="195" t="s">
        <v>288</v>
      </c>
      <c r="D99" s="195" t="s">
        <v>289</v>
      </c>
      <c r="E99" s="195" t="s">
        <v>290</v>
      </c>
      <c r="F99" s="196" t="s">
        <v>195</v>
      </c>
      <c r="G99" s="221"/>
      <c r="H99" s="222">
        <v>0</v>
      </c>
      <c r="I99" s="223"/>
      <c r="J99" s="222">
        <v>0</v>
      </c>
      <c r="K99" s="223"/>
      <c r="L99" s="222">
        <v>2951.66</v>
      </c>
      <c r="M99" s="223"/>
      <c r="N99" s="224">
        <v>8717.7999999999993</v>
      </c>
    </row>
    <row r="100" spans="1:14" ht="38.25" x14ac:dyDescent="0.25">
      <c r="A100" s="137"/>
      <c r="B100" s="174"/>
      <c r="C100" s="195" t="s">
        <v>291</v>
      </c>
      <c r="D100" s="195" t="s">
        <v>289</v>
      </c>
      <c r="E100" s="195" t="s">
        <v>290</v>
      </c>
      <c r="F100" s="196" t="s">
        <v>195</v>
      </c>
      <c r="G100" s="221"/>
      <c r="H100" s="222">
        <v>0</v>
      </c>
      <c r="I100" s="223"/>
      <c r="J100" s="222">
        <v>0</v>
      </c>
      <c r="K100" s="223"/>
      <c r="L100" s="222">
        <v>1524.46</v>
      </c>
      <c r="M100" s="223"/>
      <c r="N100" s="224">
        <v>5335.55</v>
      </c>
    </row>
    <row r="101" spans="1:14" ht="38.25" x14ac:dyDescent="0.25">
      <c r="A101" s="137"/>
      <c r="B101" s="174"/>
      <c r="C101" s="195" t="s">
        <v>292</v>
      </c>
      <c r="D101" s="195" t="s">
        <v>293</v>
      </c>
      <c r="E101" s="195" t="s">
        <v>294</v>
      </c>
      <c r="F101" s="196" t="s">
        <v>195</v>
      </c>
      <c r="G101" s="221"/>
      <c r="H101" s="222">
        <v>10659.5</v>
      </c>
      <c r="I101" s="223"/>
      <c r="J101" s="222">
        <v>21246.48</v>
      </c>
      <c r="K101" s="223"/>
      <c r="L101" s="222">
        <v>36515.129999999997</v>
      </c>
      <c r="M101" s="223"/>
      <c r="N101" s="224">
        <v>53226.73</v>
      </c>
    </row>
    <row r="102" spans="1:14" ht="38.25" x14ac:dyDescent="0.25">
      <c r="A102" s="137"/>
      <c r="B102" s="174"/>
      <c r="C102" s="195" t="s">
        <v>295</v>
      </c>
      <c r="D102" s="195" t="s">
        <v>293</v>
      </c>
      <c r="E102" s="195" t="s">
        <v>294</v>
      </c>
      <c r="F102" s="196" t="s">
        <v>195</v>
      </c>
      <c r="G102" s="221"/>
      <c r="H102" s="222">
        <v>2968.57</v>
      </c>
      <c r="I102" s="223"/>
      <c r="J102" s="222">
        <v>7040.8</v>
      </c>
      <c r="K102" s="223"/>
      <c r="L102" s="222">
        <v>7932.81</v>
      </c>
      <c r="M102" s="223"/>
      <c r="N102" s="224">
        <v>7932.81</v>
      </c>
    </row>
    <row r="103" spans="1:14" ht="38.25" x14ac:dyDescent="0.25">
      <c r="A103" s="137"/>
      <c r="B103" s="174"/>
      <c r="C103" s="195" t="s">
        <v>296</v>
      </c>
      <c r="D103" s="195" t="s">
        <v>293</v>
      </c>
      <c r="E103" s="195" t="s">
        <v>294</v>
      </c>
      <c r="F103" s="196" t="s">
        <v>197</v>
      </c>
      <c r="G103" s="221"/>
      <c r="H103" s="222">
        <v>0</v>
      </c>
      <c r="I103" s="223"/>
      <c r="J103" s="222">
        <v>3079</v>
      </c>
      <c r="K103" s="223"/>
      <c r="L103" s="222">
        <v>3079</v>
      </c>
      <c r="M103" s="223"/>
      <c r="N103" s="224">
        <v>3079</v>
      </c>
    </row>
    <row r="104" spans="1:14" ht="38.25" x14ac:dyDescent="0.25">
      <c r="A104" s="137"/>
      <c r="B104" s="174"/>
      <c r="C104" s="195" t="s">
        <v>297</v>
      </c>
      <c r="D104" s="195" t="s">
        <v>293</v>
      </c>
      <c r="E104" s="195" t="s">
        <v>294</v>
      </c>
      <c r="F104" s="196" t="s">
        <v>195</v>
      </c>
      <c r="G104" s="221"/>
      <c r="H104" s="222">
        <v>7657.41</v>
      </c>
      <c r="I104" s="223"/>
      <c r="J104" s="222">
        <v>16967.560000000001</v>
      </c>
      <c r="K104" s="223"/>
      <c r="L104" s="222">
        <v>24693.61</v>
      </c>
      <c r="M104" s="223"/>
      <c r="N104" s="224">
        <v>34979.67</v>
      </c>
    </row>
    <row r="105" spans="1:14" ht="38.25" x14ac:dyDescent="0.25">
      <c r="A105" s="137"/>
      <c r="B105" s="174"/>
      <c r="C105" s="175" t="s">
        <v>298</v>
      </c>
      <c r="D105" s="175" t="s">
        <v>293</v>
      </c>
      <c r="E105" s="175" t="s">
        <v>294</v>
      </c>
      <c r="F105" s="179" t="s">
        <v>195</v>
      </c>
      <c r="G105" s="211"/>
      <c r="H105" s="215">
        <v>1458.43</v>
      </c>
      <c r="I105" s="213"/>
      <c r="J105" s="215">
        <v>4168.38</v>
      </c>
      <c r="K105" s="213"/>
      <c r="L105" s="215">
        <v>5115.07</v>
      </c>
      <c r="M105" s="213"/>
      <c r="N105" s="217">
        <v>5115.07</v>
      </c>
    </row>
    <row r="106" spans="1:14" x14ac:dyDescent="0.25">
      <c r="A106" s="137" t="s">
        <v>66</v>
      </c>
      <c r="B106" s="136" t="s">
        <v>65</v>
      </c>
      <c r="C106" s="177"/>
      <c r="D106" s="177"/>
      <c r="E106" s="177"/>
      <c r="F106" s="229"/>
      <c r="G106" s="69">
        <v>1680.69</v>
      </c>
      <c r="H106" s="71">
        <f>SUM(H107:H111)</f>
        <v>1246.44</v>
      </c>
      <c r="I106" s="71">
        <v>3554.36</v>
      </c>
      <c r="J106" s="71">
        <f>SUM(J107:J111)</f>
        <v>3639.17</v>
      </c>
      <c r="K106" s="71">
        <v>5577.12</v>
      </c>
      <c r="L106" s="71">
        <f>SUM(L107:L111)</f>
        <v>25411.390000000003</v>
      </c>
      <c r="M106" s="71">
        <v>8827.39</v>
      </c>
      <c r="N106" s="73">
        <f>SUM(N107:N111)</f>
        <v>63694.34</v>
      </c>
    </row>
    <row r="107" spans="1:14" ht="25.5" x14ac:dyDescent="0.25">
      <c r="A107" s="137"/>
      <c r="B107" s="174"/>
      <c r="C107" s="188" t="s">
        <v>299</v>
      </c>
      <c r="D107" s="188" t="s">
        <v>300</v>
      </c>
      <c r="E107" s="188" t="s">
        <v>301</v>
      </c>
      <c r="F107" s="190" t="s">
        <v>201</v>
      </c>
      <c r="G107" s="212"/>
      <c r="H107" s="219">
        <v>253.48</v>
      </c>
      <c r="I107" s="214"/>
      <c r="J107" s="219">
        <v>653.35</v>
      </c>
      <c r="K107" s="214"/>
      <c r="L107" s="219">
        <v>1046.67</v>
      </c>
      <c r="M107" s="214"/>
      <c r="N107" s="220">
        <v>1553.63</v>
      </c>
    </row>
    <row r="108" spans="1:14" ht="25.5" x14ac:dyDescent="0.25">
      <c r="A108" s="137"/>
      <c r="B108" s="174"/>
      <c r="C108" s="195" t="s">
        <v>302</v>
      </c>
      <c r="D108" s="195" t="s">
        <v>300</v>
      </c>
      <c r="E108" s="195" t="s">
        <v>301</v>
      </c>
      <c r="F108" s="196" t="s">
        <v>195</v>
      </c>
      <c r="G108" s="221"/>
      <c r="H108" s="222">
        <v>624.35</v>
      </c>
      <c r="I108" s="223"/>
      <c r="J108" s="222">
        <v>1802.47</v>
      </c>
      <c r="K108" s="223"/>
      <c r="L108" s="222">
        <v>3027.42</v>
      </c>
      <c r="M108" s="223"/>
      <c r="N108" s="224">
        <v>4831.4399999999996</v>
      </c>
    </row>
    <row r="109" spans="1:14" ht="25.5" x14ac:dyDescent="0.25">
      <c r="A109" s="137"/>
      <c r="B109" s="174"/>
      <c r="C109" s="195" t="s">
        <v>303</v>
      </c>
      <c r="D109" s="195" t="s">
        <v>304</v>
      </c>
      <c r="E109" s="195" t="s">
        <v>305</v>
      </c>
      <c r="F109" s="196" t="s">
        <v>201</v>
      </c>
      <c r="G109" s="221"/>
      <c r="H109" s="222">
        <v>0</v>
      </c>
      <c r="I109" s="223"/>
      <c r="J109" s="222">
        <v>0</v>
      </c>
      <c r="K109" s="223"/>
      <c r="L109" s="222">
        <v>32.9</v>
      </c>
      <c r="M109" s="223"/>
      <c r="N109" s="224">
        <v>32.9</v>
      </c>
    </row>
    <row r="110" spans="1:14" ht="25.5" x14ac:dyDescent="0.25">
      <c r="A110" s="137"/>
      <c r="B110" s="174"/>
      <c r="C110" s="195" t="s">
        <v>306</v>
      </c>
      <c r="D110" s="195" t="s">
        <v>307</v>
      </c>
      <c r="E110" s="195" t="s">
        <v>308</v>
      </c>
      <c r="F110" s="196" t="s">
        <v>201</v>
      </c>
      <c r="G110" s="221"/>
      <c r="H110" s="222">
        <v>0</v>
      </c>
      <c r="I110" s="223"/>
      <c r="J110" s="222">
        <v>0</v>
      </c>
      <c r="K110" s="223"/>
      <c r="L110" s="222">
        <v>19455.41</v>
      </c>
      <c r="M110" s="223"/>
      <c r="N110" s="224">
        <v>54299.31</v>
      </c>
    </row>
    <row r="111" spans="1:14" ht="25.5" x14ac:dyDescent="0.25">
      <c r="A111" s="137"/>
      <c r="B111" s="174"/>
      <c r="C111" s="175" t="s">
        <v>309</v>
      </c>
      <c r="D111" s="175" t="s">
        <v>300</v>
      </c>
      <c r="E111" s="175" t="s">
        <v>301</v>
      </c>
      <c r="F111" s="179" t="s">
        <v>195</v>
      </c>
      <c r="G111" s="211"/>
      <c r="H111" s="215">
        <v>368.61</v>
      </c>
      <c r="I111" s="213"/>
      <c r="J111" s="215">
        <v>1183.3499999999999</v>
      </c>
      <c r="K111" s="213"/>
      <c r="L111" s="215">
        <v>1848.99</v>
      </c>
      <c r="M111" s="213"/>
      <c r="N111" s="217">
        <v>2977.06</v>
      </c>
    </row>
    <row r="112" spans="1:14" x14ac:dyDescent="0.25">
      <c r="A112" s="137" t="s">
        <v>68</v>
      </c>
      <c r="B112" s="136" t="s">
        <v>67</v>
      </c>
      <c r="C112" s="177"/>
      <c r="D112" s="177"/>
      <c r="E112" s="177"/>
      <c r="F112" s="229"/>
      <c r="G112" s="152">
        <v>115891.95</v>
      </c>
      <c r="H112" s="153">
        <f>SUM(H113:H142)</f>
        <v>109142.47</v>
      </c>
      <c r="I112" s="153">
        <v>191736.57</v>
      </c>
      <c r="J112" s="153">
        <f>SUM(J113:J142)</f>
        <v>196047.04</v>
      </c>
      <c r="K112" s="153">
        <v>257802.52</v>
      </c>
      <c r="L112" s="153">
        <f>SUM(L113:L142)</f>
        <v>252675.32</v>
      </c>
      <c r="M112" s="153">
        <v>366585.85</v>
      </c>
      <c r="N112" s="154">
        <f>SUM(N113:N142)</f>
        <v>312089.13999999996</v>
      </c>
    </row>
    <row r="113" spans="1:14" ht="25.5" x14ac:dyDescent="0.25">
      <c r="A113" s="137"/>
      <c r="B113" s="174"/>
      <c r="C113" s="188" t="s">
        <v>310</v>
      </c>
      <c r="D113" s="188" t="s">
        <v>311</v>
      </c>
      <c r="E113" s="188" t="s">
        <v>312</v>
      </c>
      <c r="F113" s="190" t="s">
        <v>201</v>
      </c>
      <c r="G113" s="231"/>
      <c r="H113" s="236">
        <v>4471.2</v>
      </c>
      <c r="I113" s="233"/>
      <c r="J113" s="236">
        <v>9325.9</v>
      </c>
      <c r="K113" s="233"/>
      <c r="L113" s="236">
        <v>13797.1</v>
      </c>
      <c r="M113" s="233"/>
      <c r="N113" s="237">
        <v>17881.900000000001</v>
      </c>
    </row>
    <row r="114" spans="1:14" ht="25.5" x14ac:dyDescent="0.25">
      <c r="A114" s="137"/>
      <c r="B114" s="174"/>
      <c r="C114" s="195" t="s">
        <v>313</v>
      </c>
      <c r="D114" s="195" t="s">
        <v>314</v>
      </c>
      <c r="E114" s="195" t="s">
        <v>315</v>
      </c>
      <c r="F114" s="196" t="s">
        <v>197</v>
      </c>
      <c r="G114" s="238"/>
      <c r="H114" s="239">
        <v>224.48</v>
      </c>
      <c r="I114" s="240"/>
      <c r="J114" s="239">
        <v>224.48</v>
      </c>
      <c r="K114" s="240"/>
      <c r="L114" s="239">
        <v>224.48</v>
      </c>
      <c r="M114" s="240"/>
      <c r="N114" s="241">
        <v>1962.98</v>
      </c>
    </row>
    <row r="115" spans="1:14" ht="25.5" x14ac:dyDescent="0.25">
      <c r="A115" s="137"/>
      <c r="B115" s="174"/>
      <c r="C115" s="195" t="s">
        <v>316</v>
      </c>
      <c r="D115" s="195" t="s">
        <v>314</v>
      </c>
      <c r="E115" s="195" t="s">
        <v>206</v>
      </c>
      <c r="F115" s="196" t="s">
        <v>197</v>
      </c>
      <c r="G115" s="238"/>
      <c r="H115" s="239">
        <v>2440</v>
      </c>
      <c r="I115" s="240"/>
      <c r="J115" s="239">
        <v>2440</v>
      </c>
      <c r="K115" s="240"/>
      <c r="L115" s="239">
        <v>2440</v>
      </c>
      <c r="M115" s="240"/>
      <c r="N115" s="241">
        <v>2440</v>
      </c>
    </row>
    <row r="116" spans="1:14" ht="25.5" x14ac:dyDescent="0.25">
      <c r="A116" s="137"/>
      <c r="B116" s="174"/>
      <c r="C116" s="195" t="s">
        <v>317</v>
      </c>
      <c r="D116" s="195" t="s">
        <v>318</v>
      </c>
      <c r="E116" s="195" t="s">
        <v>319</v>
      </c>
      <c r="F116" s="196" t="s">
        <v>197</v>
      </c>
      <c r="G116" s="238"/>
      <c r="H116" s="239">
        <v>0</v>
      </c>
      <c r="I116" s="240"/>
      <c r="J116" s="239">
        <v>0</v>
      </c>
      <c r="K116" s="240"/>
      <c r="L116" s="239">
        <v>2918.24</v>
      </c>
      <c r="M116" s="240"/>
      <c r="N116" s="241">
        <v>2918.24</v>
      </c>
    </row>
    <row r="117" spans="1:14" ht="25.5" x14ac:dyDescent="0.25">
      <c r="A117" s="137"/>
      <c r="B117" s="174"/>
      <c r="C117" s="195" t="s">
        <v>320</v>
      </c>
      <c r="D117" s="195" t="s">
        <v>318</v>
      </c>
      <c r="E117" s="195" t="s">
        <v>321</v>
      </c>
      <c r="F117" s="196" t="s">
        <v>201</v>
      </c>
      <c r="G117" s="238"/>
      <c r="H117" s="239">
        <v>0</v>
      </c>
      <c r="I117" s="240"/>
      <c r="J117" s="239">
        <v>0</v>
      </c>
      <c r="K117" s="240"/>
      <c r="L117" s="239">
        <v>610</v>
      </c>
      <c r="M117" s="240"/>
      <c r="N117" s="241">
        <v>610</v>
      </c>
    </row>
    <row r="118" spans="1:14" ht="38.25" x14ac:dyDescent="0.25">
      <c r="A118" s="137"/>
      <c r="B118" s="174"/>
      <c r="C118" s="195" t="s">
        <v>322</v>
      </c>
      <c r="D118" s="195" t="s">
        <v>323</v>
      </c>
      <c r="E118" s="195" t="s">
        <v>324</v>
      </c>
      <c r="F118" s="196" t="s">
        <v>201</v>
      </c>
      <c r="G118" s="238"/>
      <c r="H118" s="239">
        <v>888.37</v>
      </c>
      <c r="I118" s="240"/>
      <c r="J118" s="239">
        <v>2620.96</v>
      </c>
      <c r="K118" s="240"/>
      <c r="L118" s="239">
        <v>2620.96</v>
      </c>
      <c r="M118" s="240"/>
      <c r="N118" s="241">
        <v>2620.96</v>
      </c>
    </row>
    <row r="119" spans="1:14" ht="38.25" x14ac:dyDescent="0.25">
      <c r="A119" s="137"/>
      <c r="B119" s="174"/>
      <c r="C119" s="195" t="s">
        <v>325</v>
      </c>
      <c r="D119" s="195" t="s">
        <v>323</v>
      </c>
      <c r="E119" s="195" t="s">
        <v>324</v>
      </c>
      <c r="F119" s="196" t="s">
        <v>201</v>
      </c>
      <c r="G119" s="238"/>
      <c r="H119" s="239">
        <v>5666.95</v>
      </c>
      <c r="I119" s="240"/>
      <c r="J119" s="239">
        <v>9083.36</v>
      </c>
      <c r="K119" s="240"/>
      <c r="L119" s="239">
        <v>11580.01</v>
      </c>
      <c r="M119" s="240"/>
      <c r="N119" s="241">
        <v>13908.87</v>
      </c>
    </row>
    <row r="120" spans="1:14" ht="38.25" x14ac:dyDescent="0.25">
      <c r="A120" s="137"/>
      <c r="B120" s="174"/>
      <c r="C120" s="195" t="s">
        <v>326</v>
      </c>
      <c r="D120" s="195" t="s">
        <v>323</v>
      </c>
      <c r="E120" s="195" t="s">
        <v>327</v>
      </c>
      <c r="F120" s="196" t="s">
        <v>201</v>
      </c>
      <c r="G120" s="238"/>
      <c r="H120" s="239">
        <v>1337.23</v>
      </c>
      <c r="I120" s="240"/>
      <c r="J120" s="239">
        <v>3932.91</v>
      </c>
      <c r="K120" s="240"/>
      <c r="L120" s="239">
        <v>4813.8100000000004</v>
      </c>
      <c r="M120" s="240"/>
      <c r="N120" s="241">
        <v>6339.27</v>
      </c>
    </row>
    <row r="121" spans="1:14" ht="38.25" x14ac:dyDescent="0.25">
      <c r="A121" s="137"/>
      <c r="B121" s="174"/>
      <c r="C121" s="195" t="s">
        <v>328</v>
      </c>
      <c r="D121" s="195" t="s">
        <v>329</v>
      </c>
      <c r="E121" s="195" t="s">
        <v>330</v>
      </c>
      <c r="F121" s="196" t="s">
        <v>201</v>
      </c>
      <c r="G121" s="238"/>
      <c r="H121" s="239">
        <v>2773.84</v>
      </c>
      <c r="I121" s="240"/>
      <c r="J121" s="239">
        <v>8437.73</v>
      </c>
      <c r="K121" s="240"/>
      <c r="L121" s="239">
        <v>8485.1299999999992</v>
      </c>
      <c r="M121" s="240"/>
      <c r="N121" s="241">
        <v>8485.1299999999992</v>
      </c>
    </row>
    <row r="122" spans="1:14" ht="25.5" x14ac:dyDescent="0.25">
      <c r="A122" s="137"/>
      <c r="B122" s="174"/>
      <c r="C122" s="195" t="s">
        <v>331</v>
      </c>
      <c r="D122" s="195" t="s">
        <v>311</v>
      </c>
      <c r="E122" s="195" t="s">
        <v>332</v>
      </c>
      <c r="F122" s="196" t="s">
        <v>201</v>
      </c>
      <c r="G122" s="238"/>
      <c r="H122" s="239">
        <v>0</v>
      </c>
      <c r="I122" s="240"/>
      <c r="J122" s="239">
        <v>0</v>
      </c>
      <c r="K122" s="240"/>
      <c r="L122" s="239">
        <v>185.24</v>
      </c>
      <c r="M122" s="240"/>
      <c r="N122" s="241">
        <v>921.02</v>
      </c>
    </row>
    <row r="123" spans="1:14" ht="25.5" x14ac:dyDescent="0.25">
      <c r="A123" s="137"/>
      <c r="B123" s="174"/>
      <c r="C123" s="195" t="s">
        <v>333</v>
      </c>
      <c r="D123" s="195" t="s">
        <v>323</v>
      </c>
      <c r="E123" s="195" t="s">
        <v>334</v>
      </c>
      <c r="F123" s="196" t="s">
        <v>201</v>
      </c>
      <c r="G123" s="238"/>
      <c r="H123" s="239">
        <v>0</v>
      </c>
      <c r="I123" s="240"/>
      <c r="J123" s="239">
        <v>0</v>
      </c>
      <c r="K123" s="240"/>
      <c r="L123" s="239">
        <v>3326.35</v>
      </c>
      <c r="M123" s="240"/>
      <c r="N123" s="241">
        <v>5253.44</v>
      </c>
    </row>
    <row r="124" spans="1:14" ht="51" x14ac:dyDescent="0.25">
      <c r="A124" s="137"/>
      <c r="B124" s="174"/>
      <c r="C124" s="195" t="s">
        <v>335</v>
      </c>
      <c r="D124" s="195" t="s">
        <v>311</v>
      </c>
      <c r="E124" s="195" t="s">
        <v>336</v>
      </c>
      <c r="F124" s="196" t="s">
        <v>197</v>
      </c>
      <c r="G124" s="238"/>
      <c r="H124" s="239">
        <v>0</v>
      </c>
      <c r="I124" s="240"/>
      <c r="J124" s="239">
        <v>0</v>
      </c>
      <c r="K124" s="240"/>
      <c r="L124" s="239">
        <v>1999.63</v>
      </c>
      <c r="M124" s="240"/>
      <c r="N124" s="241">
        <v>3999.26</v>
      </c>
    </row>
    <row r="125" spans="1:14" ht="51" x14ac:dyDescent="0.25">
      <c r="A125" s="137"/>
      <c r="B125" s="174"/>
      <c r="C125" s="195" t="s">
        <v>337</v>
      </c>
      <c r="D125" s="195" t="s">
        <v>311</v>
      </c>
      <c r="E125" s="195" t="s">
        <v>336</v>
      </c>
      <c r="F125" s="196" t="s">
        <v>201</v>
      </c>
      <c r="G125" s="238"/>
      <c r="H125" s="239">
        <v>0</v>
      </c>
      <c r="I125" s="240"/>
      <c r="J125" s="239">
        <v>81.38</v>
      </c>
      <c r="K125" s="240"/>
      <c r="L125" s="239">
        <v>170.5</v>
      </c>
      <c r="M125" s="240"/>
      <c r="N125" s="241">
        <v>1376.88</v>
      </c>
    </row>
    <row r="126" spans="1:14" ht="25.5" x14ac:dyDescent="0.25">
      <c r="A126" s="137"/>
      <c r="B126" s="174"/>
      <c r="C126" s="195" t="s">
        <v>338</v>
      </c>
      <c r="D126" s="195" t="s">
        <v>339</v>
      </c>
      <c r="E126" s="195" t="s">
        <v>340</v>
      </c>
      <c r="F126" s="196" t="s">
        <v>235</v>
      </c>
      <c r="G126" s="238"/>
      <c r="H126" s="239">
        <v>0</v>
      </c>
      <c r="I126" s="240"/>
      <c r="J126" s="239">
        <v>1830</v>
      </c>
      <c r="K126" s="240"/>
      <c r="L126" s="239">
        <v>3050</v>
      </c>
      <c r="M126" s="240"/>
      <c r="N126" s="241">
        <v>3050</v>
      </c>
    </row>
    <row r="127" spans="1:14" ht="25.5" x14ac:dyDescent="0.25">
      <c r="A127" s="137"/>
      <c r="B127" s="174"/>
      <c r="C127" s="195" t="s">
        <v>341</v>
      </c>
      <c r="D127" s="195" t="s">
        <v>339</v>
      </c>
      <c r="E127" s="195" t="s">
        <v>340</v>
      </c>
      <c r="F127" s="196" t="s">
        <v>201</v>
      </c>
      <c r="G127" s="238"/>
      <c r="H127" s="239">
        <v>0</v>
      </c>
      <c r="I127" s="240"/>
      <c r="J127" s="239">
        <v>186</v>
      </c>
      <c r="K127" s="240"/>
      <c r="L127" s="239">
        <v>1445</v>
      </c>
      <c r="M127" s="240"/>
      <c r="N127" s="241">
        <v>1620</v>
      </c>
    </row>
    <row r="128" spans="1:14" ht="51" x14ac:dyDescent="0.25">
      <c r="A128" s="137"/>
      <c r="B128" s="174"/>
      <c r="C128" s="195" t="s">
        <v>342</v>
      </c>
      <c r="D128" s="195" t="s">
        <v>311</v>
      </c>
      <c r="E128" s="195" t="s">
        <v>336</v>
      </c>
      <c r="F128" s="196" t="s">
        <v>201</v>
      </c>
      <c r="G128" s="238"/>
      <c r="H128" s="239">
        <v>1810.82</v>
      </c>
      <c r="I128" s="240"/>
      <c r="J128" s="239">
        <v>3063.83</v>
      </c>
      <c r="K128" s="240"/>
      <c r="L128" s="239">
        <v>8192.06</v>
      </c>
      <c r="M128" s="240"/>
      <c r="N128" s="241">
        <v>8946.74</v>
      </c>
    </row>
    <row r="129" spans="1:14" ht="51" x14ac:dyDescent="0.25">
      <c r="A129" s="137"/>
      <c r="B129" s="174"/>
      <c r="C129" s="195" t="s">
        <v>343</v>
      </c>
      <c r="D129" s="195" t="s">
        <v>311</v>
      </c>
      <c r="E129" s="195" t="s">
        <v>336</v>
      </c>
      <c r="F129" s="196" t="s">
        <v>201</v>
      </c>
      <c r="G129" s="238"/>
      <c r="H129" s="239">
        <v>3618.91</v>
      </c>
      <c r="I129" s="240"/>
      <c r="J129" s="239">
        <v>4692.51</v>
      </c>
      <c r="K129" s="240"/>
      <c r="L129" s="239">
        <v>7188.63</v>
      </c>
      <c r="M129" s="240"/>
      <c r="N129" s="241">
        <v>11764.76</v>
      </c>
    </row>
    <row r="130" spans="1:14" ht="38.25" x14ac:dyDescent="0.25">
      <c r="A130" s="137"/>
      <c r="B130" s="174"/>
      <c r="C130" s="195" t="s">
        <v>344</v>
      </c>
      <c r="D130" s="195" t="s">
        <v>329</v>
      </c>
      <c r="E130" s="195" t="s">
        <v>206</v>
      </c>
      <c r="F130" s="196" t="s">
        <v>201</v>
      </c>
      <c r="G130" s="238"/>
      <c r="H130" s="239">
        <v>16765.169999999998</v>
      </c>
      <c r="I130" s="240"/>
      <c r="J130" s="239">
        <v>22487.64</v>
      </c>
      <c r="K130" s="240"/>
      <c r="L130" s="239">
        <v>23051.84</v>
      </c>
      <c r="M130" s="240"/>
      <c r="N130" s="241">
        <v>23387.68</v>
      </c>
    </row>
    <row r="131" spans="1:14" ht="25.5" x14ac:dyDescent="0.25">
      <c r="A131" s="137"/>
      <c r="B131" s="174"/>
      <c r="C131" s="195" t="s">
        <v>345</v>
      </c>
      <c r="D131" s="195" t="s">
        <v>329</v>
      </c>
      <c r="E131" s="195" t="s">
        <v>346</v>
      </c>
      <c r="F131" s="196" t="s">
        <v>201</v>
      </c>
      <c r="G131" s="238"/>
      <c r="H131" s="239">
        <v>0</v>
      </c>
      <c r="I131" s="240"/>
      <c r="J131" s="239">
        <v>0</v>
      </c>
      <c r="K131" s="240"/>
      <c r="L131" s="239">
        <v>1036.32</v>
      </c>
      <c r="M131" s="240"/>
      <c r="N131" s="241">
        <v>1919.79</v>
      </c>
    </row>
    <row r="132" spans="1:14" ht="38.25" x14ac:dyDescent="0.25">
      <c r="A132" s="137"/>
      <c r="B132" s="174"/>
      <c r="C132" s="195" t="s">
        <v>347</v>
      </c>
      <c r="D132" s="195" t="s">
        <v>323</v>
      </c>
      <c r="E132" s="195" t="s">
        <v>327</v>
      </c>
      <c r="F132" s="196" t="s">
        <v>201</v>
      </c>
      <c r="G132" s="238"/>
      <c r="H132" s="239">
        <v>0</v>
      </c>
      <c r="I132" s="240"/>
      <c r="J132" s="239">
        <v>512.4</v>
      </c>
      <c r="K132" s="240"/>
      <c r="L132" s="239">
        <v>3657.08</v>
      </c>
      <c r="M132" s="240"/>
      <c r="N132" s="241">
        <v>15595.2</v>
      </c>
    </row>
    <row r="133" spans="1:14" ht="25.5" x14ac:dyDescent="0.25">
      <c r="A133" s="137"/>
      <c r="B133" s="174"/>
      <c r="C133" s="195" t="s">
        <v>348</v>
      </c>
      <c r="D133" s="195" t="s">
        <v>323</v>
      </c>
      <c r="E133" s="195" t="s">
        <v>324</v>
      </c>
      <c r="F133" s="196" t="s">
        <v>197</v>
      </c>
      <c r="G133" s="238"/>
      <c r="H133" s="239">
        <v>228.03</v>
      </c>
      <c r="I133" s="240"/>
      <c r="J133" s="239">
        <v>228.03</v>
      </c>
      <c r="K133" s="240"/>
      <c r="L133" s="239">
        <v>228.03</v>
      </c>
      <c r="M133" s="240"/>
      <c r="N133" s="241">
        <v>228.03</v>
      </c>
    </row>
    <row r="134" spans="1:14" x14ac:dyDescent="0.25">
      <c r="A134" s="137"/>
      <c r="B134" s="174"/>
      <c r="C134" s="195" t="s">
        <v>349</v>
      </c>
      <c r="D134" s="195" t="s">
        <v>329</v>
      </c>
      <c r="E134" s="195" t="s">
        <v>350</v>
      </c>
      <c r="F134" s="196" t="s">
        <v>201</v>
      </c>
      <c r="G134" s="238"/>
      <c r="H134" s="239">
        <v>0</v>
      </c>
      <c r="I134" s="240"/>
      <c r="J134" s="239">
        <v>0</v>
      </c>
      <c r="K134" s="240"/>
      <c r="L134" s="239">
        <v>286.76</v>
      </c>
      <c r="M134" s="240"/>
      <c r="N134" s="241">
        <v>2594.8200000000002</v>
      </c>
    </row>
    <row r="135" spans="1:14" ht="38.25" x14ac:dyDescent="0.25">
      <c r="A135" s="137"/>
      <c r="B135" s="174"/>
      <c r="C135" s="195" t="s">
        <v>351</v>
      </c>
      <c r="D135" s="195" t="s">
        <v>352</v>
      </c>
      <c r="E135" s="195" t="s">
        <v>353</v>
      </c>
      <c r="F135" s="196" t="s">
        <v>201</v>
      </c>
      <c r="G135" s="238"/>
      <c r="H135" s="239">
        <v>6712.76</v>
      </c>
      <c r="I135" s="240"/>
      <c r="J135" s="239">
        <v>8213.2900000000009</v>
      </c>
      <c r="K135" s="240"/>
      <c r="L135" s="239">
        <v>8213.2900000000009</v>
      </c>
      <c r="M135" s="240"/>
      <c r="N135" s="241">
        <v>9640.2900000000009</v>
      </c>
    </row>
    <row r="136" spans="1:14" ht="25.5" x14ac:dyDescent="0.25">
      <c r="A136" s="137"/>
      <c r="B136" s="174"/>
      <c r="C136" s="195" t="s">
        <v>354</v>
      </c>
      <c r="D136" s="195" t="s">
        <v>339</v>
      </c>
      <c r="E136" s="195" t="s">
        <v>340</v>
      </c>
      <c r="F136" s="196" t="s">
        <v>201</v>
      </c>
      <c r="G136" s="238"/>
      <c r="H136" s="239">
        <v>46744.95</v>
      </c>
      <c r="I136" s="240"/>
      <c r="J136" s="239">
        <v>86090.13</v>
      </c>
      <c r="K136" s="240"/>
      <c r="L136" s="239">
        <v>96644.51</v>
      </c>
      <c r="M136" s="240"/>
      <c r="N136" s="241">
        <v>97872.86</v>
      </c>
    </row>
    <row r="137" spans="1:14" ht="25.5" x14ac:dyDescent="0.25">
      <c r="A137" s="137"/>
      <c r="B137" s="174"/>
      <c r="C137" s="195" t="s">
        <v>355</v>
      </c>
      <c r="D137" s="195" t="s">
        <v>323</v>
      </c>
      <c r="E137" s="195" t="s">
        <v>324</v>
      </c>
      <c r="F137" s="196" t="s">
        <v>201</v>
      </c>
      <c r="G137" s="238"/>
      <c r="H137" s="239">
        <v>3973.08</v>
      </c>
      <c r="I137" s="240"/>
      <c r="J137" s="239">
        <v>4857.5</v>
      </c>
      <c r="K137" s="240"/>
      <c r="L137" s="239">
        <v>6467.83</v>
      </c>
      <c r="M137" s="240"/>
      <c r="N137" s="241">
        <v>7304.66</v>
      </c>
    </row>
    <row r="138" spans="1:14" ht="25.5" x14ac:dyDescent="0.25">
      <c r="A138" s="137"/>
      <c r="B138" s="174"/>
      <c r="C138" s="195" t="s">
        <v>356</v>
      </c>
      <c r="D138" s="195" t="s">
        <v>357</v>
      </c>
      <c r="E138" s="195" t="s">
        <v>206</v>
      </c>
      <c r="F138" s="196" t="s">
        <v>201</v>
      </c>
      <c r="G138" s="238"/>
      <c r="H138" s="239">
        <v>433.1</v>
      </c>
      <c r="I138" s="240"/>
      <c r="J138" s="239">
        <v>3056.1</v>
      </c>
      <c r="K138" s="240"/>
      <c r="L138" s="239">
        <v>7716.87</v>
      </c>
      <c r="M138" s="240"/>
      <c r="N138" s="241">
        <v>14158.47</v>
      </c>
    </row>
    <row r="139" spans="1:14" ht="25.5" x14ac:dyDescent="0.25">
      <c r="A139" s="137"/>
      <c r="B139" s="174"/>
      <c r="C139" s="195" t="s">
        <v>358</v>
      </c>
      <c r="D139" s="195" t="s">
        <v>357</v>
      </c>
      <c r="E139" s="195" t="s">
        <v>206</v>
      </c>
      <c r="F139" s="196" t="s">
        <v>197</v>
      </c>
      <c r="G139" s="238"/>
      <c r="H139" s="239">
        <v>0</v>
      </c>
      <c r="I139" s="240"/>
      <c r="J139" s="239">
        <v>3459.92</v>
      </c>
      <c r="K139" s="240"/>
      <c r="L139" s="239">
        <v>3459.92</v>
      </c>
      <c r="M139" s="240"/>
      <c r="N139" s="241">
        <v>3459.92</v>
      </c>
    </row>
    <row r="140" spans="1:14" ht="38.25" x14ac:dyDescent="0.25">
      <c r="A140" s="137"/>
      <c r="B140" s="174"/>
      <c r="C140" s="195" t="s">
        <v>359</v>
      </c>
      <c r="D140" s="195" t="s">
        <v>323</v>
      </c>
      <c r="E140" s="195" t="s">
        <v>324</v>
      </c>
      <c r="F140" s="196" t="s">
        <v>197</v>
      </c>
      <c r="G140" s="238"/>
      <c r="H140" s="239">
        <v>10430.76</v>
      </c>
      <c r="I140" s="240"/>
      <c r="J140" s="239">
        <v>17789.12</v>
      </c>
      <c r="K140" s="240"/>
      <c r="L140" s="239">
        <v>19963.95</v>
      </c>
      <c r="M140" s="240"/>
      <c r="N140" s="241">
        <v>19963.95</v>
      </c>
    </row>
    <row r="141" spans="1:14" ht="38.25" x14ac:dyDescent="0.25">
      <c r="A141" s="137"/>
      <c r="B141" s="174"/>
      <c r="C141" s="195" t="s">
        <v>360</v>
      </c>
      <c r="D141" s="195" t="s">
        <v>323</v>
      </c>
      <c r="E141" s="195" t="s">
        <v>324</v>
      </c>
      <c r="F141" s="196" t="s">
        <v>201</v>
      </c>
      <c r="G141" s="238"/>
      <c r="H141" s="239">
        <v>622.82000000000005</v>
      </c>
      <c r="I141" s="240"/>
      <c r="J141" s="239">
        <v>3433.85</v>
      </c>
      <c r="K141" s="240"/>
      <c r="L141" s="239">
        <v>6244.89</v>
      </c>
      <c r="M141" s="240"/>
      <c r="N141" s="241">
        <v>8353.17</v>
      </c>
    </row>
    <row r="142" spans="1:14" ht="38.25" x14ac:dyDescent="0.25">
      <c r="A142" s="137"/>
      <c r="B142" s="174"/>
      <c r="C142" s="175" t="s">
        <v>361</v>
      </c>
      <c r="D142" s="175" t="s">
        <v>329</v>
      </c>
      <c r="E142" s="175" t="s">
        <v>362</v>
      </c>
      <c r="F142" s="179" t="s">
        <v>201</v>
      </c>
      <c r="G142" s="230"/>
      <c r="H142" s="234">
        <v>0</v>
      </c>
      <c r="I142" s="232"/>
      <c r="J142" s="234">
        <v>0</v>
      </c>
      <c r="K142" s="232"/>
      <c r="L142" s="234">
        <v>2656.89</v>
      </c>
      <c r="M142" s="232"/>
      <c r="N142" s="235">
        <v>13510.85</v>
      </c>
    </row>
    <row r="143" spans="1:14" x14ac:dyDescent="0.25">
      <c r="A143" s="137" t="s">
        <v>69</v>
      </c>
      <c r="B143" s="136" t="s">
        <v>14</v>
      </c>
      <c r="C143" s="177"/>
      <c r="D143" s="177"/>
      <c r="E143" s="177"/>
      <c r="F143" s="229"/>
      <c r="G143" s="69">
        <v>12838.13</v>
      </c>
      <c r="H143" s="71">
        <f>SUM(H144:H159)</f>
        <v>23878.01</v>
      </c>
      <c r="I143" s="71">
        <v>39457.53</v>
      </c>
      <c r="J143" s="71">
        <f>SUM(J144:J159)</f>
        <v>90361.7</v>
      </c>
      <c r="K143" s="71">
        <v>62280.3</v>
      </c>
      <c r="L143" s="71">
        <f>SUM(L144:L159)</f>
        <v>110251.27</v>
      </c>
      <c r="M143" s="71">
        <v>119129.33</v>
      </c>
      <c r="N143" s="73">
        <f>SUM(N144:N159)</f>
        <v>151938.76</v>
      </c>
    </row>
    <row r="144" spans="1:14" ht="38.25" x14ac:dyDescent="0.25">
      <c r="A144" s="137"/>
      <c r="B144" s="174"/>
      <c r="C144" s="188" t="s">
        <v>363</v>
      </c>
      <c r="D144" s="188" t="s">
        <v>364</v>
      </c>
      <c r="E144" s="188" t="s">
        <v>365</v>
      </c>
      <c r="F144" s="190" t="s">
        <v>201</v>
      </c>
      <c r="G144" s="212"/>
      <c r="H144" s="219">
        <v>2800.04</v>
      </c>
      <c r="I144" s="214"/>
      <c r="J144" s="219">
        <v>15051.67</v>
      </c>
      <c r="K144" s="214"/>
      <c r="L144" s="219">
        <v>15051.67</v>
      </c>
      <c r="M144" s="214"/>
      <c r="N144" s="220">
        <v>28909.29</v>
      </c>
    </row>
    <row r="145" spans="1:14" ht="38.25" x14ac:dyDescent="0.25">
      <c r="A145" s="137"/>
      <c r="B145" s="174"/>
      <c r="C145" s="195" t="s">
        <v>366</v>
      </c>
      <c r="D145" s="195" t="s">
        <v>367</v>
      </c>
      <c r="E145" s="195" t="s">
        <v>368</v>
      </c>
      <c r="F145" s="196" t="s">
        <v>197</v>
      </c>
      <c r="G145" s="221"/>
      <c r="H145" s="222">
        <v>0</v>
      </c>
      <c r="I145" s="223"/>
      <c r="J145" s="222">
        <v>9086.7199999999993</v>
      </c>
      <c r="K145" s="223"/>
      <c r="L145" s="222">
        <v>9086.7199999999993</v>
      </c>
      <c r="M145" s="223"/>
      <c r="N145" s="224">
        <v>9086.7199999999993</v>
      </c>
    </row>
    <row r="146" spans="1:14" ht="25.5" x14ac:dyDescent="0.25">
      <c r="A146" s="137"/>
      <c r="B146" s="174"/>
      <c r="C146" s="195" t="s">
        <v>369</v>
      </c>
      <c r="D146" s="195" t="s">
        <v>367</v>
      </c>
      <c r="E146" s="195" t="s">
        <v>368</v>
      </c>
      <c r="F146" s="196" t="s">
        <v>201</v>
      </c>
      <c r="G146" s="221"/>
      <c r="H146" s="222">
        <v>0</v>
      </c>
      <c r="I146" s="223"/>
      <c r="J146" s="222">
        <v>0</v>
      </c>
      <c r="K146" s="223"/>
      <c r="L146" s="222">
        <v>0</v>
      </c>
      <c r="M146" s="223"/>
      <c r="N146" s="224">
        <v>4067.95</v>
      </c>
    </row>
    <row r="147" spans="1:14" ht="25.5" x14ac:dyDescent="0.25">
      <c r="A147" s="137"/>
      <c r="B147" s="174"/>
      <c r="C147" s="195" t="s">
        <v>370</v>
      </c>
      <c r="D147" s="195" t="s">
        <v>371</v>
      </c>
      <c r="E147" s="195" t="s">
        <v>206</v>
      </c>
      <c r="F147" s="196" t="s">
        <v>197</v>
      </c>
      <c r="G147" s="221"/>
      <c r="H147" s="222">
        <v>0</v>
      </c>
      <c r="I147" s="223"/>
      <c r="J147" s="222">
        <v>0</v>
      </c>
      <c r="K147" s="223"/>
      <c r="L147" s="222">
        <v>1511.1</v>
      </c>
      <c r="M147" s="223"/>
      <c r="N147" s="224">
        <v>1511.1</v>
      </c>
    </row>
    <row r="148" spans="1:14" ht="25.5" x14ac:dyDescent="0.25">
      <c r="A148" s="137"/>
      <c r="B148" s="174"/>
      <c r="C148" s="195" t="s">
        <v>372</v>
      </c>
      <c r="D148" s="195" t="s">
        <v>373</v>
      </c>
      <c r="E148" s="195" t="s">
        <v>374</v>
      </c>
      <c r="F148" s="196" t="s">
        <v>201</v>
      </c>
      <c r="G148" s="221"/>
      <c r="H148" s="222">
        <v>0</v>
      </c>
      <c r="I148" s="223"/>
      <c r="J148" s="222">
        <v>0</v>
      </c>
      <c r="K148" s="223"/>
      <c r="L148" s="222">
        <v>0</v>
      </c>
      <c r="M148" s="223"/>
      <c r="N148" s="224">
        <v>1730.19</v>
      </c>
    </row>
    <row r="149" spans="1:14" ht="25.5" x14ac:dyDescent="0.25">
      <c r="A149" s="137"/>
      <c r="B149" s="174"/>
      <c r="C149" s="195" t="s">
        <v>375</v>
      </c>
      <c r="D149" s="195" t="s">
        <v>364</v>
      </c>
      <c r="E149" s="195" t="s">
        <v>376</v>
      </c>
      <c r="F149" s="196" t="s">
        <v>197</v>
      </c>
      <c r="G149" s="221"/>
      <c r="H149" s="222">
        <v>5520.9</v>
      </c>
      <c r="I149" s="223"/>
      <c r="J149" s="222">
        <v>16226.7</v>
      </c>
      <c r="K149" s="223"/>
      <c r="L149" s="222">
        <v>19810.349999999999</v>
      </c>
      <c r="M149" s="223"/>
      <c r="N149" s="224">
        <v>28461.3</v>
      </c>
    </row>
    <row r="150" spans="1:14" ht="25.5" x14ac:dyDescent="0.25">
      <c r="A150" s="137"/>
      <c r="B150" s="174"/>
      <c r="C150" s="195" t="s">
        <v>377</v>
      </c>
      <c r="D150" s="195" t="s">
        <v>364</v>
      </c>
      <c r="E150" s="195" t="s">
        <v>376</v>
      </c>
      <c r="F150" s="196" t="s">
        <v>201</v>
      </c>
      <c r="G150" s="221"/>
      <c r="H150" s="222">
        <v>200</v>
      </c>
      <c r="I150" s="223"/>
      <c r="J150" s="222">
        <v>3811.3</v>
      </c>
      <c r="K150" s="223"/>
      <c r="L150" s="222">
        <v>4934.91</v>
      </c>
      <c r="M150" s="223"/>
      <c r="N150" s="224">
        <v>6064.33</v>
      </c>
    </row>
    <row r="151" spans="1:14" ht="38.25" x14ac:dyDescent="0.25">
      <c r="A151" s="137"/>
      <c r="B151" s="174"/>
      <c r="C151" s="195" t="s">
        <v>378</v>
      </c>
      <c r="D151" s="195" t="s">
        <v>364</v>
      </c>
      <c r="E151" s="195" t="s">
        <v>376</v>
      </c>
      <c r="F151" s="196" t="s">
        <v>201</v>
      </c>
      <c r="G151" s="221"/>
      <c r="H151" s="222">
        <v>1500</v>
      </c>
      <c r="I151" s="223"/>
      <c r="J151" s="222">
        <v>1500</v>
      </c>
      <c r="K151" s="223"/>
      <c r="L151" s="222">
        <v>5219.21</v>
      </c>
      <c r="M151" s="223"/>
      <c r="N151" s="224">
        <v>7415.21</v>
      </c>
    </row>
    <row r="152" spans="1:14" ht="25.5" x14ac:dyDescent="0.25">
      <c r="A152" s="137"/>
      <c r="B152" s="174"/>
      <c r="C152" s="195" t="s">
        <v>379</v>
      </c>
      <c r="D152" s="195" t="s">
        <v>364</v>
      </c>
      <c r="E152" s="195" t="s">
        <v>376</v>
      </c>
      <c r="F152" s="196" t="s">
        <v>197</v>
      </c>
      <c r="G152" s="221"/>
      <c r="H152" s="222">
        <v>4055.34</v>
      </c>
      <c r="I152" s="223"/>
      <c r="J152" s="222">
        <v>4405.34</v>
      </c>
      <c r="K152" s="223"/>
      <c r="L152" s="222">
        <v>4405.34</v>
      </c>
      <c r="M152" s="223"/>
      <c r="N152" s="224">
        <v>4405.34</v>
      </c>
    </row>
    <row r="153" spans="1:14" ht="38.25" x14ac:dyDescent="0.25">
      <c r="A153" s="137"/>
      <c r="B153" s="174"/>
      <c r="C153" s="195" t="s">
        <v>380</v>
      </c>
      <c r="D153" s="195" t="s">
        <v>364</v>
      </c>
      <c r="E153" s="195" t="s">
        <v>381</v>
      </c>
      <c r="F153" s="196" t="s">
        <v>201</v>
      </c>
      <c r="G153" s="221"/>
      <c r="H153" s="222">
        <v>0</v>
      </c>
      <c r="I153" s="223"/>
      <c r="J153" s="222">
        <v>0</v>
      </c>
      <c r="K153" s="223"/>
      <c r="L153" s="222">
        <v>9520</v>
      </c>
      <c r="M153" s="223"/>
      <c r="N153" s="224">
        <v>13195</v>
      </c>
    </row>
    <row r="154" spans="1:14" ht="25.5" x14ac:dyDescent="0.25">
      <c r="A154" s="137"/>
      <c r="B154" s="174"/>
      <c r="C154" s="195" t="s">
        <v>382</v>
      </c>
      <c r="D154" s="195" t="s">
        <v>364</v>
      </c>
      <c r="E154" s="195" t="s">
        <v>376</v>
      </c>
      <c r="F154" s="196" t="s">
        <v>197</v>
      </c>
      <c r="G154" s="221"/>
      <c r="H154" s="222">
        <v>0</v>
      </c>
      <c r="I154" s="223"/>
      <c r="J154" s="222">
        <v>2472</v>
      </c>
      <c r="K154" s="223"/>
      <c r="L154" s="222">
        <v>2472</v>
      </c>
      <c r="M154" s="223"/>
      <c r="N154" s="224">
        <v>3411.36</v>
      </c>
    </row>
    <row r="155" spans="1:14" ht="25.5" x14ac:dyDescent="0.25">
      <c r="A155" s="137"/>
      <c r="B155" s="174"/>
      <c r="C155" s="195" t="s">
        <v>383</v>
      </c>
      <c r="D155" s="195" t="s">
        <v>364</v>
      </c>
      <c r="E155" s="195" t="s">
        <v>384</v>
      </c>
      <c r="F155" s="196" t="s">
        <v>201</v>
      </c>
      <c r="G155" s="221"/>
      <c r="H155" s="222">
        <v>0</v>
      </c>
      <c r="I155" s="223"/>
      <c r="J155" s="222">
        <v>4500</v>
      </c>
      <c r="K155" s="223"/>
      <c r="L155" s="222">
        <v>4500</v>
      </c>
      <c r="M155" s="223"/>
      <c r="N155" s="224">
        <v>4500</v>
      </c>
    </row>
    <row r="156" spans="1:14" ht="38.25" x14ac:dyDescent="0.25">
      <c r="A156" s="137"/>
      <c r="B156" s="174"/>
      <c r="C156" s="195" t="s">
        <v>385</v>
      </c>
      <c r="D156" s="195" t="s">
        <v>364</v>
      </c>
      <c r="E156" s="195" t="s">
        <v>376</v>
      </c>
      <c r="F156" s="196" t="s">
        <v>201</v>
      </c>
      <c r="G156" s="221"/>
      <c r="H156" s="222">
        <v>418</v>
      </c>
      <c r="I156" s="223"/>
      <c r="J156" s="222">
        <v>538</v>
      </c>
      <c r="K156" s="223"/>
      <c r="L156" s="222">
        <v>970</v>
      </c>
      <c r="M156" s="223"/>
      <c r="N156" s="224">
        <v>1370</v>
      </c>
    </row>
    <row r="157" spans="1:14" ht="25.5" x14ac:dyDescent="0.25">
      <c r="A157" s="137"/>
      <c r="B157" s="174"/>
      <c r="C157" s="195" t="s">
        <v>386</v>
      </c>
      <c r="D157" s="195" t="s">
        <v>364</v>
      </c>
      <c r="E157" s="195" t="s">
        <v>387</v>
      </c>
      <c r="F157" s="196" t="s">
        <v>201</v>
      </c>
      <c r="G157" s="221"/>
      <c r="H157" s="222">
        <v>0</v>
      </c>
      <c r="I157" s="223"/>
      <c r="J157" s="222">
        <v>15336.24</v>
      </c>
      <c r="K157" s="223"/>
      <c r="L157" s="222">
        <v>15336.24</v>
      </c>
      <c r="M157" s="223"/>
      <c r="N157" s="224">
        <v>15336.24</v>
      </c>
    </row>
    <row r="158" spans="1:14" ht="38.25" x14ac:dyDescent="0.25">
      <c r="A158" s="137"/>
      <c r="B158" s="174"/>
      <c r="C158" s="195" t="s">
        <v>388</v>
      </c>
      <c r="D158" s="195" t="s">
        <v>364</v>
      </c>
      <c r="E158" s="195" t="s">
        <v>376</v>
      </c>
      <c r="F158" s="196" t="s">
        <v>191</v>
      </c>
      <c r="G158" s="221"/>
      <c r="H158" s="222">
        <v>9383.73</v>
      </c>
      <c r="I158" s="223"/>
      <c r="J158" s="222">
        <v>17433.73</v>
      </c>
      <c r="K158" s="223"/>
      <c r="L158" s="222">
        <v>17433.73</v>
      </c>
      <c r="M158" s="223"/>
      <c r="N158" s="224">
        <v>17433.73</v>
      </c>
    </row>
    <row r="159" spans="1:14" ht="38.25" x14ac:dyDescent="0.25">
      <c r="A159" s="137"/>
      <c r="B159" s="174"/>
      <c r="C159" s="175" t="s">
        <v>389</v>
      </c>
      <c r="D159" s="175" t="s">
        <v>371</v>
      </c>
      <c r="E159" s="175" t="s">
        <v>206</v>
      </c>
      <c r="F159" s="179" t="s">
        <v>201</v>
      </c>
      <c r="G159" s="211"/>
      <c r="H159" s="215">
        <v>0</v>
      </c>
      <c r="I159" s="213"/>
      <c r="J159" s="215">
        <v>0</v>
      </c>
      <c r="K159" s="213"/>
      <c r="L159" s="215">
        <v>0</v>
      </c>
      <c r="M159" s="213"/>
      <c r="N159" s="217">
        <v>5041</v>
      </c>
    </row>
    <row r="160" spans="1:14" x14ac:dyDescent="0.25">
      <c r="A160" s="137" t="s">
        <v>71</v>
      </c>
      <c r="B160" s="136" t="s">
        <v>70</v>
      </c>
      <c r="C160" s="176"/>
      <c r="D160" s="176"/>
      <c r="E160" s="176"/>
      <c r="F160" s="227"/>
      <c r="G160" s="69"/>
      <c r="H160" s="71"/>
      <c r="I160" s="71"/>
      <c r="J160" s="71"/>
      <c r="K160" s="71"/>
      <c r="L160" s="71"/>
      <c r="M160" s="71"/>
      <c r="N160" s="73"/>
    </row>
    <row r="161" spans="1:14" x14ac:dyDescent="0.25">
      <c r="A161" s="137" t="s">
        <v>72</v>
      </c>
      <c r="B161" s="136" t="s">
        <v>12</v>
      </c>
      <c r="C161" s="138"/>
      <c r="D161" s="138"/>
      <c r="E161" s="138"/>
      <c r="F161" s="151"/>
      <c r="G161" s="152"/>
      <c r="H161" s="153"/>
      <c r="I161" s="153"/>
      <c r="J161" s="153"/>
      <c r="K161" s="153"/>
      <c r="L161" s="153"/>
      <c r="M161" s="153"/>
      <c r="N161" s="154"/>
    </row>
    <row r="162" spans="1:14" x14ac:dyDescent="0.25">
      <c r="A162" s="137" t="s">
        <v>74</v>
      </c>
      <c r="B162" s="136" t="s">
        <v>73</v>
      </c>
      <c r="C162" s="187"/>
      <c r="D162" s="187"/>
      <c r="E162" s="187"/>
      <c r="F162" s="242"/>
      <c r="G162" s="152"/>
      <c r="H162" s="153">
        <f>SUM(H163:H164)</f>
        <v>208.74</v>
      </c>
      <c r="I162" s="153">
        <v>8244.3700000000008</v>
      </c>
      <c r="J162" s="153">
        <f>SUM(J163:J164)</f>
        <v>208.74</v>
      </c>
      <c r="K162" s="153">
        <v>8244.3700000000008</v>
      </c>
      <c r="L162" s="153">
        <f>SUM(L163:L164)</f>
        <v>7909.3499999999995</v>
      </c>
      <c r="M162" s="153">
        <v>16356.46</v>
      </c>
      <c r="N162" s="154">
        <f>SUM(N163:N164)</f>
        <v>15467.77</v>
      </c>
    </row>
    <row r="163" spans="1:14" ht="38.25" x14ac:dyDescent="0.25">
      <c r="A163" s="137"/>
      <c r="B163" s="174"/>
      <c r="C163" s="188" t="s">
        <v>390</v>
      </c>
      <c r="D163" s="188" t="s">
        <v>391</v>
      </c>
      <c r="E163" s="188" t="s">
        <v>392</v>
      </c>
      <c r="F163" s="190" t="s">
        <v>191</v>
      </c>
      <c r="G163" s="231"/>
      <c r="H163" s="236">
        <v>0</v>
      </c>
      <c r="I163" s="233"/>
      <c r="J163" s="236">
        <v>0</v>
      </c>
      <c r="K163" s="233"/>
      <c r="L163" s="236">
        <v>7700.61</v>
      </c>
      <c r="M163" s="233"/>
      <c r="N163" s="237">
        <v>15259.03</v>
      </c>
    </row>
    <row r="164" spans="1:14" ht="38.25" x14ac:dyDescent="0.25">
      <c r="A164" s="137"/>
      <c r="B164" s="174"/>
      <c r="C164" s="175" t="s">
        <v>393</v>
      </c>
      <c r="D164" s="175" t="s">
        <v>394</v>
      </c>
      <c r="E164" s="175" t="s">
        <v>395</v>
      </c>
      <c r="F164" s="179" t="s">
        <v>201</v>
      </c>
      <c r="G164" s="230"/>
      <c r="H164" s="234">
        <v>208.74</v>
      </c>
      <c r="I164" s="232"/>
      <c r="J164" s="234">
        <v>208.74</v>
      </c>
      <c r="K164" s="232"/>
      <c r="L164" s="234">
        <v>208.74</v>
      </c>
      <c r="M164" s="232"/>
      <c r="N164" s="235">
        <v>208.74</v>
      </c>
    </row>
    <row r="165" spans="1:14" x14ac:dyDescent="0.25">
      <c r="A165" s="137" t="s">
        <v>76</v>
      </c>
      <c r="B165" s="136" t="s">
        <v>75</v>
      </c>
      <c r="C165" s="176"/>
      <c r="D165" s="176"/>
      <c r="E165" s="176"/>
      <c r="F165" s="227"/>
      <c r="G165" s="69"/>
      <c r="H165" s="71"/>
      <c r="I165" s="71"/>
      <c r="J165" s="71"/>
      <c r="K165" s="71"/>
      <c r="L165" s="71"/>
      <c r="M165" s="71"/>
      <c r="N165" s="73"/>
    </row>
    <row r="166" spans="1:14" x14ac:dyDescent="0.25">
      <c r="A166" s="137" t="s">
        <v>78</v>
      </c>
      <c r="B166" s="136" t="s">
        <v>77</v>
      </c>
      <c r="C166" s="187"/>
      <c r="D166" s="187"/>
      <c r="E166" s="187"/>
      <c r="F166" s="242"/>
      <c r="G166" s="69"/>
      <c r="H166" s="71">
        <v>7718.25</v>
      </c>
      <c r="I166" s="71"/>
      <c r="J166" s="71">
        <v>15765.65</v>
      </c>
      <c r="K166" s="71"/>
      <c r="L166" s="71">
        <v>16109.94</v>
      </c>
      <c r="M166" s="71">
        <v>2000.67</v>
      </c>
      <c r="N166" s="73">
        <v>18294.59</v>
      </c>
    </row>
    <row r="167" spans="1:14" ht="38.25" x14ac:dyDescent="0.25">
      <c r="A167" s="137"/>
      <c r="B167" s="174"/>
      <c r="C167" s="177" t="s">
        <v>396</v>
      </c>
      <c r="D167" s="177" t="s">
        <v>397</v>
      </c>
      <c r="E167" s="177" t="s">
        <v>398</v>
      </c>
      <c r="F167" s="181" t="s">
        <v>201</v>
      </c>
      <c r="G167" s="69"/>
      <c r="H167" s="216">
        <v>7718.25</v>
      </c>
      <c r="I167" s="71"/>
      <c r="J167" s="216">
        <v>15765.65</v>
      </c>
      <c r="K167" s="71"/>
      <c r="L167" s="216">
        <v>16109.94</v>
      </c>
      <c r="M167" s="71"/>
      <c r="N167" s="218">
        <v>18294.59</v>
      </c>
    </row>
    <row r="168" spans="1:14" x14ac:dyDescent="0.25">
      <c r="A168" s="137" t="s">
        <v>80</v>
      </c>
      <c r="B168" s="136" t="s">
        <v>79</v>
      </c>
      <c r="C168" s="177"/>
      <c r="D168" s="177"/>
      <c r="E168" s="177"/>
      <c r="F168" s="229"/>
      <c r="G168" s="69">
        <v>10963.6</v>
      </c>
      <c r="H168" s="71">
        <v>11000</v>
      </c>
      <c r="I168" s="71">
        <v>10963.6</v>
      </c>
      <c r="J168" s="71">
        <v>11000</v>
      </c>
      <c r="K168" s="71">
        <v>10963.6</v>
      </c>
      <c r="L168" s="71">
        <v>11000</v>
      </c>
      <c r="M168" s="71">
        <v>10963.6</v>
      </c>
      <c r="N168" s="73">
        <v>11000</v>
      </c>
    </row>
    <row r="169" spans="1:14" ht="25.5" x14ac:dyDescent="0.25">
      <c r="A169" s="137"/>
      <c r="B169" s="174"/>
      <c r="C169" s="177" t="s">
        <v>399</v>
      </c>
      <c r="D169" s="177" t="s">
        <v>400</v>
      </c>
      <c r="E169" s="177" t="s">
        <v>401</v>
      </c>
      <c r="F169" s="181" t="s">
        <v>197</v>
      </c>
      <c r="G169" s="69"/>
      <c r="H169" s="216">
        <v>11000</v>
      </c>
      <c r="I169" s="71"/>
      <c r="J169" s="216">
        <v>11000</v>
      </c>
      <c r="K169" s="71"/>
      <c r="L169" s="216">
        <v>11000</v>
      </c>
      <c r="M169" s="71"/>
      <c r="N169" s="218">
        <v>11000</v>
      </c>
    </row>
    <row r="170" spans="1:14" x14ac:dyDescent="0.25">
      <c r="A170" s="140" t="s">
        <v>62</v>
      </c>
      <c r="B170" s="142" t="s">
        <v>127</v>
      </c>
      <c r="C170" s="176"/>
      <c r="D170" s="176"/>
      <c r="E170" s="176"/>
      <c r="F170" s="227"/>
      <c r="G170" s="61">
        <f>SUM(G96:G168)</f>
        <v>168680.21</v>
      </c>
      <c r="H170" s="62">
        <f>SUM(H168,H166,H165,H162,H161,H160,H143,H112,H106,H96)</f>
        <v>175937.82</v>
      </c>
      <c r="I170" s="62">
        <f>SUM(I168,I166,I165,I162,I161,I160,I143,I112,I106,I96)</f>
        <v>309708.56</v>
      </c>
      <c r="J170" s="62">
        <f>SUM(J168,J166,J165,J162,J161,J160,J143,J112,J106,J96)</f>
        <v>369524.51999999996</v>
      </c>
      <c r="K170" s="62">
        <f>SUM(K168,K166,K165,K162,K161,K160,K143,K112,K106,K96)</f>
        <v>427268.17</v>
      </c>
      <c r="L170" s="62">
        <f>SUM(L168,L166,L165,L162,L161,L160,L143,L112,L106,L96)</f>
        <v>507238.14</v>
      </c>
      <c r="M170" s="62">
        <f>SUM(M96:M168)</f>
        <v>638995.29999999993</v>
      </c>
      <c r="N170" s="63">
        <f>SUM(N168,N166,N165,N162,N161,N160,N143,N112,N106,N96)</f>
        <v>692940.36</v>
      </c>
    </row>
    <row r="171" spans="1:14" x14ac:dyDescent="0.25">
      <c r="A171" s="137" t="s">
        <v>83</v>
      </c>
      <c r="B171" s="136" t="s">
        <v>82</v>
      </c>
      <c r="C171" s="138"/>
      <c r="D171" s="138"/>
      <c r="E171" s="138"/>
      <c r="F171" s="151"/>
      <c r="G171" s="57"/>
      <c r="H171" s="59"/>
      <c r="I171" s="71"/>
      <c r="J171" s="71"/>
      <c r="K171" s="71"/>
      <c r="L171" s="71"/>
      <c r="M171" s="71"/>
      <c r="N171" s="155"/>
    </row>
    <row r="172" spans="1:14" x14ac:dyDescent="0.25">
      <c r="A172" s="137" t="s">
        <v>85</v>
      </c>
      <c r="B172" s="136" t="s">
        <v>84</v>
      </c>
      <c r="C172" s="187"/>
      <c r="D172" s="187"/>
      <c r="E172" s="187"/>
      <c r="F172" s="242"/>
      <c r="G172" s="152">
        <v>39538.93</v>
      </c>
      <c r="H172" s="153">
        <f>SUM(H173:H180)</f>
        <v>103057.01000000001</v>
      </c>
      <c r="I172" s="153">
        <v>90290.81</v>
      </c>
      <c r="J172" s="153">
        <f>SUM(J173:J180)</f>
        <v>159672.19999999998</v>
      </c>
      <c r="K172" s="153">
        <v>117678.92</v>
      </c>
      <c r="L172" s="153">
        <f>SUM(L173:L180)</f>
        <v>408989.16000000003</v>
      </c>
      <c r="M172" s="153">
        <v>383850.71</v>
      </c>
      <c r="N172" s="154">
        <f>SUM(N173:N180)</f>
        <v>439032.31</v>
      </c>
    </row>
    <row r="173" spans="1:14" ht="51" x14ac:dyDescent="0.25">
      <c r="A173" s="137"/>
      <c r="B173" s="174"/>
      <c r="C173" s="188" t="s">
        <v>402</v>
      </c>
      <c r="D173" s="188" t="s">
        <v>403</v>
      </c>
      <c r="E173" s="188" t="s">
        <v>404</v>
      </c>
      <c r="F173" s="190" t="s">
        <v>201</v>
      </c>
      <c r="G173" s="231"/>
      <c r="H173" s="236">
        <v>0</v>
      </c>
      <c r="I173" s="233"/>
      <c r="J173" s="236">
        <v>52430.59</v>
      </c>
      <c r="K173" s="233"/>
      <c r="L173" s="236">
        <v>236745.64</v>
      </c>
      <c r="M173" s="233"/>
      <c r="N173" s="237">
        <v>247754.06</v>
      </c>
    </row>
    <row r="174" spans="1:14" ht="38.25" x14ac:dyDescent="0.25">
      <c r="A174" s="137"/>
      <c r="B174" s="174"/>
      <c r="C174" s="195" t="s">
        <v>405</v>
      </c>
      <c r="D174" s="195" t="s">
        <v>406</v>
      </c>
      <c r="E174" s="195" t="s">
        <v>407</v>
      </c>
      <c r="F174" s="196" t="s">
        <v>197</v>
      </c>
      <c r="G174" s="238"/>
      <c r="H174" s="239">
        <v>0</v>
      </c>
      <c r="I174" s="240"/>
      <c r="J174" s="239">
        <v>0</v>
      </c>
      <c r="K174" s="240"/>
      <c r="L174" s="239">
        <v>5213.54</v>
      </c>
      <c r="M174" s="240"/>
      <c r="N174" s="241">
        <v>5213.54</v>
      </c>
    </row>
    <row r="175" spans="1:14" ht="38.25" x14ac:dyDescent="0.25">
      <c r="A175" s="137"/>
      <c r="B175" s="174"/>
      <c r="C175" s="195" t="s">
        <v>408</v>
      </c>
      <c r="D175" s="195" t="s">
        <v>409</v>
      </c>
      <c r="E175" s="195" t="s">
        <v>206</v>
      </c>
      <c r="F175" s="196" t="s">
        <v>197</v>
      </c>
      <c r="G175" s="238"/>
      <c r="H175" s="239">
        <v>915</v>
      </c>
      <c r="I175" s="240"/>
      <c r="J175" s="239">
        <v>4270</v>
      </c>
      <c r="K175" s="240"/>
      <c r="L175" s="239">
        <v>17665.599999999999</v>
      </c>
      <c r="M175" s="240"/>
      <c r="N175" s="241">
        <v>26236.1</v>
      </c>
    </row>
    <row r="176" spans="1:14" ht="38.25" x14ac:dyDescent="0.25">
      <c r="A176" s="137"/>
      <c r="B176" s="174"/>
      <c r="C176" s="195" t="s">
        <v>410</v>
      </c>
      <c r="D176" s="195" t="s">
        <v>409</v>
      </c>
      <c r="E176" s="195" t="s">
        <v>206</v>
      </c>
      <c r="F176" s="196" t="s">
        <v>201</v>
      </c>
      <c r="G176" s="238"/>
      <c r="H176" s="239">
        <v>0</v>
      </c>
      <c r="I176" s="240"/>
      <c r="J176" s="239">
        <v>829.6</v>
      </c>
      <c r="K176" s="240"/>
      <c r="L176" s="239">
        <v>2049.6</v>
      </c>
      <c r="M176" s="240"/>
      <c r="N176" s="241">
        <v>2049.6</v>
      </c>
    </row>
    <row r="177" spans="1:14" ht="38.25" x14ac:dyDescent="0.25">
      <c r="A177" s="137"/>
      <c r="B177" s="174"/>
      <c r="C177" s="195" t="s">
        <v>411</v>
      </c>
      <c r="D177" s="195" t="s">
        <v>412</v>
      </c>
      <c r="E177" s="195" t="s">
        <v>413</v>
      </c>
      <c r="F177" s="196" t="s">
        <v>191</v>
      </c>
      <c r="G177" s="238"/>
      <c r="H177" s="239">
        <v>39430.68</v>
      </c>
      <c r="I177" s="240"/>
      <c r="J177" s="239">
        <v>39430.68</v>
      </c>
      <c r="K177" s="240"/>
      <c r="L177" s="239">
        <v>39430.68</v>
      </c>
      <c r="M177" s="240"/>
      <c r="N177" s="241">
        <v>48991.39</v>
      </c>
    </row>
    <row r="178" spans="1:14" ht="38.25" x14ac:dyDescent="0.25">
      <c r="A178" s="137"/>
      <c r="B178" s="174"/>
      <c r="C178" s="195" t="s">
        <v>414</v>
      </c>
      <c r="D178" s="195" t="s">
        <v>412</v>
      </c>
      <c r="E178" s="195" t="s">
        <v>413</v>
      </c>
      <c r="F178" s="196" t="s">
        <v>201</v>
      </c>
      <c r="G178" s="238"/>
      <c r="H178" s="239">
        <v>0</v>
      </c>
      <c r="I178" s="240"/>
      <c r="J178" s="239">
        <v>0</v>
      </c>
      <c r="K178" s="240"/>
      <c r="L178" s="239">
        <v>45172.77</v>
      </c>
      <c r="M178" s="240"/>
      <c r="N178" s="241">
        <v>45172.77</v>
      </c>
    </row>
    <row r="179" spans="1:14" ht="25.5" x14ac:dyDescent="0.25">
      <c r="A179" s="137"/>
      <c r="B179" s="174"/>
      <c r="C179" s="195" t="s">
        <v>415</v>
      </c>
      <c r="D179" s="195" t="s">
        <v>412</v>
      </c>
      <c r="E179" s="195" t="s">
        <v>413</v>
      </c>
      <c r="F179" s="196" t="s">
        <v>191</v>
      </c>
      <c r="G179" s="238"/>
      <c r="H179" s="239">
        <v>32257.67</v>
      </c>
      <c r="I179" s="240"/>
      <c r="J179" s="239">
        <v>32257.67</v>
      </c>
      <c r="K179" s="240"/>
      <c r="L179" s="239">
        <v>32257.67</v>
      </c>
      <c r="M179" s="240"/>
      <c r="N179" s="241">
        <v>32849.870000000003</v>
      </c>
    </row>
    <row r="180" spans="1:14" ht="38.25" x14ac:dyDescent="0.25">
      <c r="A180" s="137"/>
      <c r="B180" s="174"/>
      <c r="C180" s="175" t="s">
        <v>416</v>
      </c>
      <c r="D180" s="175" t="s">
        <v>417</v>
      </c>
      <c r="E180" s="175" t="s">
        <v>418</v>
      </c>
      <c r="F180" s="179" t="s">
        <v>191</v>
      </c>
      <c r="G180" s="230"/>
      <c r="H180" s="234">
        <v>30453.66</v>
      </c>
      <c r="I180" s="232"/>
      <c r="J180" s="234">
        <v>30453.66</v>
      </c>
      <c r="K180" s="232"/>
      <c r="L180" s="234">
        <v>30453.66</v>
      </c>
      <c r="M180" s="232"/>
      <c r="N180" s="235">
        <v>30764.98</v>
      </c>
    </row>
    <row r="181" spans="1:14" x14ac:dyDescent="0.25">
      <c r="A181" s="137" t="s">
        <v>86</v>
      </c>
      <c r="B181" s="136" t="s">
        <v>0</v>
      </c>
      <c r="C181" s="177"/>
      <c r="D181" s="177"/>
      <c r="E181" s="177"/>
      <c r="F181" s="229"/>
      <c r="G181" s="69"/>
      <c r="H181" s="71">
        <v>0</v>
      </c>
      <c r="I181" s="71"/>
      <c r="J181" s="71">
        <v>0</v>
      </c>
      <c r="K181" s="71"/>
      <c r="L181" s="71">
        <v>0</v>
      </c>
      <c r="M181" s="71">
        <v>19080.38</v>
      </c>
      <c r="N181" s="73">
        <v>5075.2</v>
      </c>
    </row>
    <row r="182" spans="1:14" ht="51" x14ac:dyDescent="0.25">
      <c r="A182" s="137"/>
      <c r="B182" s="174"/>
      <c r="C182" s="177" t="s">
        <v>419</v>
      </c>
      <c r="D182" s="177" t="s">
        <v>420</v>
      </c>
      <c r="E182" s="177" t="s">
        <v>421</v>
      </c>
      <c r="F182" s="181" t="s">
        <v>201</v>
      </c>
      <c r="G182" s="69"/>
      <c r="H182" s="216">
        <v>0</v>
      </c>
      <c r="I182" s="71"/>
      <c r="J182" s="216">
        <v>0</v>
      </c>
      <c r="K182" s="71"/>
      <c r="L182" s="216">
        <v>0</v>
      </c>
      <c r="M182" s="71"/>
      <c r="N182" s="218">
        <v>5075.2</v>
      </c>
    </row>
    <row r="183" spans="1:14" x14ac:dyDescent="0.25">
      <c r="A183" s="137" t="s">
        <v>87</v>
      </c>
      <c r="B183" s="136" t="s">
        <v>1</v>
      </c>
      <c r="C183" s="176"/>
      <c r="D183" s="176"/>
      <c r="E183" s="176"/>
      <c r="F183" s="227"/>
      <c r="G183" s="69"/>
      <c r="H183" s="71"/>
      <c r="I183" s="71"/>
      <c r="J183" s="71"/>
      <c r="K183" s="71"/>
      <c r="L183" s="71"/>
      <c r="M183" s="71"/>
      <c r="N183" s="73"/>
    </row>
    <row r="184" spans="1:14" x14ac:dyDescent="0.25">
      <c r="A184" s="137" t="s">
        <v>89</v>
      </c>
      <c r="B184" s="136" t="s">
        <v>88</v>
      </c>
      <c r="C184" s="138"/>
      <c r="D184" s="138"/>
      <c r="E184" s="138"/>
      <c r="F184" s="151"/>
      <c r="G184" s="156"/>
      <c r="H184" s="157"/>
      <c r="I184" s="157"/>
      <c r="J184" s="157"/>
      <c r="K184" s="157"/>
      <c r="L184" s="157"/>
      <c r="M184" s="157"/>
      <c r="N184" s="158"/>
    </row>
    <row r="185" spans="1:14" x14ac:dyDescent="0.25">
      <c r="A185" s="140" t="s">
        <v>81</v>
      </c>
      <c r="B185" s="142" t="s">
        <v>126</v>
      </c>
      <c r="C185" s="138"/>
      <c r="D185" s="138"/>
      <c r="E185" s="138"/>
      <c r="F185" s="151"/>
      <c r="G185" s="61">
        <f>SUM(G171:G184)</f>
        <v>39538.93</v>
      </c>
      <c r="H185" s="62">
        <f>SUM(H184,H183,H181,H172,H171)</f>
        <v>103057.01000000001</v>
      </c>
      <c r="I185" s="62">
        <f>SUM(I171:I184)</f>
        <v>90290.81</v>
      </c>
      <c r="J185" s="62">
        <f>SUM(J184,J183,J181,J172,J171)</f>
        <v>159672.19999999998</v>
      </c>
      <c r="K185" s="62">
        <f>SUM(K171:K184)</f>
        <v>117678.92</v>
      </c>
      <c r="L185" s="62">
        <f>SUM(L184,L183,L181,L172,L171)</f>
        <v>408989.16000000003</v>
      </c>
      <c r="M185" s="62">
        <f>SUM(M171:M184)</f>
        <v>402931.09</v>
      </c>
      <c r="N185" s="63">
        <f>SUM(N184,N183,N181,N172,N171)</f>
        <v>444107.51</v>
      </c>
    </row>
    <row r="186" spans="1:14" x14ac:dyDescent="0.25">
      <c r="A186" s="137" t="s">
        <v>92</v>
      </c>
      <c r="B186" s="136" t="s">
        <v>91</v>
      </c>
      <c r="C186" s="138"/>
      <c r="D186" s="138"/>
      <c r="E186" s="138"/>
      <c r="F186" s="151"/>
      <c r="G186" s="69"/>
      <c r="H186" s="71"/>
      <c r="I186" s="71"/>
      <c r="J186" s="71"/>
      <c r="K186" s="71"/>
      <c r="L186" s="71"/>
      <c r="M186" s="71"/>
      <c r="N186" s="73"/>
    </row>
    <row r="187" spans="1:14" x14ac:dyDescent="0.25">
      <c r="A187" s="137" t="s">
        <v>94</v>
      </c>
      <c r="B187" s="136" t="s">
        <v>93</v>
      </c>
      <c r="C187" s="138"/>
      <c r="D187" s="138"/>
      <c r="E187" s="138"/>
      <c r="F187" s="151"/>
      <c r="G187" s="69"/>
      <c r="H187" s="71"/>
      <c r="I187" s="71"/>
      <c r="J187" s="71"/>
      <c r="K187" s="71"/>
      <c r="L187" s="71"/>
      <c r="M187" s="71"/>
      <c r="N187" s="73"/>
    </row>
    <row r="188" spans="1:14" x14ac:dyDescent="0.25">
      <c r="A188" s="137" t="s">
        <v>96</v>
      </c>
      <c r="B188" s="136" t="s">
        <v>95</v>
      </c>
      <c r="C188" s="138"/>
      <c r="D188" s="138"/>
      <c r="E188" s="138"/>
      <c r="F188" s="151"/>
      <c r="G188" s="69"/>
      <c r="H188" s="71"/>
      <c r="I188" s="71"/>
      <c r="J188" s="71"/>
      <c r="K188" s="71"/>
      <c r="L188" s="71"/>
      <c r="M188" s="71"/>
      <c r="N188" s="73"/>
    </row>
    <row r="189" spans="1:14" x14ac:dyDescent="0.25">
      <c r="A189" s="137" t="s">
        <v>98</v>
      </c>
      <c r="B189" s="136" t="s">
        <v>97</v>
      </c>
      <c r="C189" s="138"/>
      <c r="D189" s="138"/>
      <c r="E189" s="138"/>
      <c r="F189" s="151"/>
      <c r="G189" s="69"/>
      <c r="H189" s="71"/>
      <c r="I189" s="71"/>
      <c r="J189" s="71"/>
      <c r="K189" s="71"/>
      <c r="L189" s="71"/>
      <c r="M189" s="71"/>
      <c r="N189" s="73"/>
    </row>
    <row r="190" spans="1:14" x14ac:dyDescent="0.25">
      <c r="A190" s="140" t="s">
        <v>90</v>
      </c>
      <c r="B190" s="142" t="s">
        <v>125</v>
      </c>
      <c r="C190" s="138"/>
      <c r="D190" s="138"/>
      <c r="E190" s="138"/>
      <c r="F190" s="151"/>
      <c r="G190" s="61">
        <f>SUM(G186:G189)</f>
        <v>0</v>
      </c>
      <c r="H190" s="159">
        <f>SUM(H189,H188,H187,H186)</f>
        <v>0</v>
      </c>
      <c r="I190" s="159">
        <f>SUM(I186:I189)</f>
        <v>0</v>
      </c>
      <c r="J190" s="159">
        <f>SUM(J189,J188,J187,J186)</f>
        <v>0</v>
      </c>
      <c r="K190" s="159">
        <f>SUM(K186:K189)</f>
        <v>0</v>
      </c>
      <c r="L190" s="159">
        <f>SUM(L189,L188,L187,L186)</f>
        <v>0</v>
      </c>
      <c r="M190" s="159">
        <f>SUM(M186:M189)</f>
        <v>0</v>
      </c>
      <c r="N190" s="160">
        <f>SUM(N189,N188,N187,N186)</f>
        <v>0</v>
      </c>
    </row>
    <row r="191" spans="1:14" x14ac:dyDescent="0.25">
      <c r="A191" s="137" t="s">
        <v>101</v>
      </c>
      <c r="B191" s="136" t="s">
        <v>100</v>
      </c>
      <c r="C191" s="138"/>
      <c r="D191" s="138"/>
      <c r="E191" s="138"/>
      <c r="F191" s="151"/>
      <c r="G191" s="69"/>
      <c r="H191" s="71"/>
      <c r="I191" s="71"/>
      <c r="J191" s="71"/>
      <c r="K191" s="71"/>
      <c r="L191" s="71"/>
      <c r="M191" s="71"/>
      <c r="N191" s="73"/>
    </row>
    <row r="192" spans="1:14" x14ac:dyDescent="0.25">
      <c r="A192" s="137" t="s">
        <v>103</v>
      </c>
      <c r="B192" s="136" t="s">
        <v>102</v>
      </c>
      <c r="C192" s="138"/>
      <c r="D192" s="138"/>
      <c r="E192" s="138"/>
      <c r="F192" s="151"/>
      <c r="G192" s="69"/>
      <c r="H192" s="71"/>
      <c r="I192" s="71"/>
      <c r="J192" s="71"/>
      <c r="K192" s="71"/>
      <c r="L192" s="71"/>
      <c r="M192" s="71"/>
      <c r="N192" s="73"/>
    </row>
    <row r="193" spans="1:14" x14ac:dyDescent="0.25">
      <c r="A193" s="137" t="s">
        <v>105</v>
      </c>
      <c r="B193" s="136" t="s">
        <v>104</v>
      </c>
      <c r="C193" s="187"/>
      <c r="D193" s="187"/>
      <c r="E193" s="187"/>
      <c r="F193" s="242"/>
      <c r="G193" s="69"/>
      <c r="H193" s="71">
        <v>0</v>
      </c>
      <c r="I193" s="71">
        <v>7262.55</v>
      </c>
      <c r="J193" s="71">
        <v>0</v>
      </c>
      <c r="K193" s="71">
        <v>7262.55</v>
      </c>
      <c r="L193" s="71">
        <v>7806.31</v>
      </c>
      <c r="M193" s="71">
        <v>13596</v>
      </c>
      <c r="N193" s="73">
        <v>15754.81</v>
      </c>
    </row>
    <row r="194" spans="1:14" ht="51" x14ac:dyDescent="0.25">
      <c r="A194" s="137"/>
      <c r="B194" s="174"/>
      <c r="C194" s="177" t="s">
        <v>422</v>
      </c>
      <c r="D194" s="177" t="s">
        <v>423</v>
      </c>
      <c r="E194" s="177" t="s">
        <v>424</v>
      </c>
      <c r="F194" s="181" t="s">
        <v>191</v>
      </c>
      <c r="G194" s="69"/>
      <c r="H194" s="216">
        <v>0</v>
      </c>
      <c r="I194" s="71"/>
      <c r="J194" s="216">
        <v>0</v>
      </c>
      <c r="K194" s="71"/>
      <c r="L194" s="216">
        <v>7806.31</v>
      </c>
      <c r="M194" s="71"/>
      <c r="N194" s="218">
        <v>15754.81</v>
      </c>
    </row>
    <row r="195" spans="1:14" x14ac:dyDescent="0.25">
      <c r="A195" s="137" t="s">
        <v>107</v>
      </c>
      <c r="B195" s="136" t="s">
        <v>106</v>
      </c>
      <c r="C195" s="176"/>
      <c r="D195" s="176"/>
      <c r="E195" s="176"/>
      <c r="F195" s="227"/>
      <c r="G195" s="69"/>
      <c r="H195" s="71"/>
      <c r="I195" s="71"/>
      <c r="J195" s="71"/>
      <c r="K195" s="71"/>
      <c r="L195" s="71"/>
      <c r="M195" s="71"/>
      <c r="N195" s="73"/>
    </row>
    <row r="196" spans="1:14" x14ac:dyDescent="0.25">
      <c r="A196" s="137" t="s">
        <v>109</v>
      </c>
      <c r="B196" s="136" t="s">
        <v>108</v>
      </c>
      <c r="C196" s="138"/>
      <c r="D196" s="138"/>
      <c r="E196" s="138"/>
      <c r="F196" s="151"/>
      <c r="G196" s="69"/>
      <c r="H196" s="71"/>
      <c r="I196" s="71"/>
      <c r="J196" s="71"/>
      <c r="K196" s="71"/>
      <c r="L196" s="71"/>
      <c r="M196" s="71"/>
      <c r="N196" s="73"/>
    </row>
    <row r="197" spans="1:14" x14ac:dyDescent="0.25">
      <c r="A197" s="140" t="s">
        <v>99</v>
      </c>
      <c r="B197" s="142" t="s">
        <v>124</v>
      </c>
      <c r="C197" s="138"/>
      <c r="D197" s="138"/>
      <c r="E197" s="138"/>
      <c r="F197" s="151"/>
      <c r="G197" s="161">
        <f>SUM(G191:G196)</f>
        <v>0</v>
      </c>
      <c r="H197" s="159">
        <f>SUM(H196,H195,H193,H192,H191)</f>
        <v>0</v>
      </c>
      <c r="I197" s="159">
        <f>SUM(I191:I196)</f>
        <v>7262.55</v>
      </c>
      <c r="J197" s="159">
        <f>SUM(J196,J195,J193,J192,J191)</f>
        <v>0</v>
      </c>
      <c r="K197" s="159">
        <f>SUM(K196,K195,K193,K192,K191)</f>
        <v>7262.55</v>
      </c>
      <c r="L197" s="159">
        <f>SUM(L196,L195,L193,L192,L191)</f>
        <v>7806.31</v>
      </c>
      <c r="M197" s="159">
        <f>SUM(M196,M195,M193,M192,M191)</f>
        <v>13596</v>
      </c>
      <c r="N197" s="160">
        <f>SUM(N196,N195,N193,N192,N191)</f>
        <v>15754.81</v>
      </c>
    </row>
    <row r="198" spans="1:14" x14ac:dyDescent="0.25">
      <c r="A198" s="137" t="s">
        <v>168</v>
      </c>
      <c r="B198" s="162" t="s">
        <v>175</v>
      </c>
      <c r="C198" s="246"/>
      <c r="D198" s="246"/>
      <c r="E198" s="246"/>
      <c r="F198" s="249"/>
      <c r="G198" s="69"/>
      <c r="H198" s="71">
        <v>27941.48</v>
      </c>
      <c r="I198" s="71">
        <v>92198.28</v>
      </c>
      <c r="J198" s="71">
        <v>74888.039999999994</v>
      </c>
      <c r="K198" s="71">
        <v>92198.28</v>
      </c>
      <c r="L198" s="71">
        <v>95803.36</v>
      </c>
      <c r="M198" s="71">
        <v>92198.28</v>
      </c>
      <c r="N198" s="73">
        <v>95803.36</v>
      </c>
    </row>
    <row r="199" spans="1:14" ht="25.5" x14ac:dyDescent="0.25">
      <c r="A199" s="137"/>
      <c r="B199" s="243"/>
      <c r="C199" s="245" t="s">
        <v>425</v>
      </c>
      <c r="D199" s="245" t="s">
        <v>426</v>
      </c>
      <c r="E199" s="245" t="s">
        <v>427</v>
      </c>
      <c r="F199" s="248" t="s">
        <v>201</v>
      </c>
      <c r="G199" s="69"/>
      <c r="H199" s="216">
        <v>27941.48</v>
      </c>
      <c r="I199" s="71"/>
      <c r="J199" s="216">
        <v>74888.039999999994</v>
      </c>
      <c r="K199" s="71"/>
      <c r="L199" s="216">
        <v>95803.36</v>
      </c>
      <c r="M199" s="71"/>
      <c r="N199" s="218">
        <v>95803.36</v>
      </c>
    </row>
    <row r="200" spans="1:14" ht="30" x14ac:dyDescent="0.25">
      <c r="A200" s="140" t="s">
        <v>176</v>
      </c>
      <c r="B200" s="163" t="s">
        <v>128</v>
      </c>
      <c r="C200" s="244"/>
      <c r="D200" s="244"/>
      <c r="E200" s="244"/>
      <c r="F200" s="247"/>
      <c r="G200" s="164">
        <f t="shared" ref="G200:N200" si="8">G198</f>
        <v>0</v>
      </c>
      <c r="H200" s="165">
        <f t="shared" si="8"/>
        <v>27941.48</v>
      </c>
      <c r="I200" s="165">
        <f t="shared" si="8"/>
        <v>92198.28</v>
      </c>
      <c r="J200" s="165">
        <f t="shared" si="8"/>
        <v>74888.039999999994</v>
      </c>
      <c r="K200" s="165">
        <f t="shared" si="8"/>
        <v>92198.28</v>
      </c>
      <c r="L200" s="165">
        <f t="shared" si="8"/>
        <v>95803.36</v>
      </c>
      <c r="M200" s="165">
        <f t="shared" si="8"/>
        <v>92198.28</v>
      </c>
      <c r="N200" s="166">
        <f t="shared" si="8"/>
        <v>95803.36</v>
      </c>
    </row>
    <row r="201" spans="1:14" x14ac:dyDescent="0.25">
      <c r="A201" s="137" t="s">
        <v>112</v>
      </c>
      <c r="B201" s="136" t="s">
        <v>111</v>
      </c>
      <c r="C201" s="187"/>
      <c r="D201" s="187"/>
      <c r="E201" s="187"/>
      <c r="F201" s="242"/>
      <c r="G201" s="69">
        <v>18360.72</v>
      </c>
      <c r="H201" s="71">
        <f>SUM(H202:H206)</f>
        <v>28928.969999999998</v>
      </c>
      <c r="I201" s="71">
        <v>35048.82</v>
      </c>
      <c r="J201" s="71">
        <f>SUM(J202:J206)</f>
        <v>50913.85</v>
      </c>
      <c r="K201" s="71">
        <v>52211</v>
      </c>
      <c r="L201" s="71">
        <f>SUM(L202:L206)</f>
        <v>109473.53</v>
      </c>
      <c r="M201" s="71">
        <v>124800.6</v>
      </c>
      <c r="N201" s="73">
        <f>SUM(N202:N206)</f>
        <v>138959.23000000001</v>
      </c>
    </row>
    <row r="202" spans="1:14" ht="38.25" x14ac:dyDescent="0.25">
      <c r="A202" s="137"/>
      <c r="B202" s="174"/>
      <c r="C202" s="188" t="s">
        <v>428</v>
      </c>
      <c r="D202" s="188" t="s">
        <v>429</v>
      </c>
      <c r="E202" s="188" t="s">
        <v>430</v>
      </c>
      <c r="F202" s="190" t="s">
        <v>195</v>
      </c>
      <c r="G202" s="212"/>
      <c r="H202" s="219">
        <v>1135.49</v>
      </c>
      <c r="I202" s="214"/>
      <c r="J202" s="219">
        <v>3292.25</v>
      </c>
      <c r="K202" s="214"/>
      <c r="L202" s="219">
        <v>5531.03</v>
      </c>
      <c r="M202" s="214"/>
      <c r="N202" s="220">
        <v>8948.32</v>
      </c>
    </row>
    <row r="203" spans="1:14" ht="38.25" x14ac:dyDescent="0.25">
      <c r="A203" s="137"/>
      <c r="B203" s="174"/>
      <c r="C203" s="195" t="s">
        <v>431</v>
      </c>
      <c r="D203" s="195" t="s">
        <v>432</v>
      </c>
      <c r="E203" s="195" t="s">
        <v>433</v>
      </c>
      <c r="F203" s="196" t="s">
        <v>195</v>
      </c>
      <c r="G203" s="221"/>
      <c r="H203" s="222">
        <v>1030</v>
      </c>
      <c r="I203" s="223"/>
      <c r="J203" s="222">
        <v>5826.57</v>
      </c>
      <c r="K203" s="223"/>
      <c r="L203" s="222">
        <v>12680.95</v>
      </c>
      <c r="M203" s="223"/>
      <c r="N203" s="224">
        <v>17415.650000000001</v>
      </c>
    </row>
    <row r="204" spans="1:14" ht="38.25" x14ac:dyDescent="0.25">
      <c r="A204" s="137"/>
      <c r="B204" s="174"/>
      <c r="C204" s="195" t="s">
        <v>434</v>
      </c>
      <c r="D204" s="195" t="s">
        <v>435</v>
      </c>
      <c r="E204" s="195" t="s">
        <v>436</v>
      </c>
      <c r="F204" s="196" t="s">
        <v>195</v>
      </c>
      <c r="G204" s="221"/>
      <c r="H204" s="222">
        <v>2222.31</v>
      </c>
      <c r="I204" s="223"/>
      <c r="J204" s="222">
        <v>7237.04</v>
      </c>
      <c r="K204" s="223"/>
      <c r="L204" s="222">
        <v>11788.06</v>
      </c>
      <c r="M204" s="223"/>
      <c r="N204" s="224">
        <v>17065.150000000001</v>
      </c>
    </row>
    <row r="205" spans="1:14" ht="38.25" x14ac:dyDescent="0.25">
      <c r="A205" s="137"/>
      <c r="B205" s="174"/>
      <c r="C205" s="195" t="s">
        <v>437</v>
      </c>
      <c r="D205" s="195" t="s">
        <v>435</v>
      </c>
      <c r="E205" s="195" t="s">
        <v>436</v>
      </c>
      <c r="F205" s="196" t="s">
        <v>195</v>
      </c>
      <c r="G205" s="221"/>
      <c r="H205" s="222">
        <v>55.78</v>
      </c>
      <c r="I205" s="223"/>
      <c r="J205" s="222">
        <v>55.78</v>
      </c>
      <c r="K205" s="223"/>
      <c r="L205" s="222">
        <v>55.78</v>
      </c>
      <c r="M205" s="223"/>
      <c r="N205" s="224">
        <v>55.78</v>
      </c>
    </row>
    <row r="206" spans="1:14" ht="38.25" x14ac:dyDescent="0.25">
      <c r="A206" s="137"/>
      <c r="B206" s="174"/>
      <c r="C206" s="175" t="s">
        <v>438</v>
      </c>
      <c r="D206" s="175" t="s">
        <v>439</v>
      </c>
      <c r="E206" s="175" t="s">
        <v>440</v>
      </c>
      <c r="F206" s="179" t="s">
        <v>201</v>
      </c>
      <c r="G206" s="211"/>
      <c r="H206" s="215">
        <v>24485.39</v>
      </c>
      <c r="I206" s="213"/>
      <c r="J206" s="215">
        <v>34502.21</v>
      </c>
      <c r="K206" s="213"/>
      <c r="L206" s="215">
        <v>79417.710000000006</v>
      </c>
      <c r="M206" s="213"/>
      <c r="N206" s="217">
        <v>95474.33</v>
      </c>
    </row>
    <row r="207" spans="1:14" x14ac:dyDescent="0.25">
      <c r="A207" s="137" t="s">
        <v>114</v>
      </c>
      <c r="B207" s="136" t="s">
        <v>113</v>
      </c>
      <c r="C207" s="177"/>
      <c r="D207" s="177"/>
      <c r="E207" s="177"/>
      <c r="F207" s="229"/>
      <c r="G207" s="69">
        <v>2286.64</v>
      </c>
      <c r="H207" s="71">
        <f>SUM(H208:H208)</f>
        <v>0</v>
      </c>
      <c r="I207" s="71">
        <v>2286.64</v>
      </c>
      <c r="J207" s="71">
        <f>SUM(J208:J208)</f>
        <v>9288.7800000000007</v>
      </c>
      <c r="K207" s="71">
        <v>2286.64</v>
      </c>
      <c r="L207" s="71">
        <f>SUM(L208:L208)</f>
        <v>9288.7800000000007</v>
      </c>
      <c r="M207" s="71">
        <v>2286.64</v>
      </c>
      <c r="N207" s="73">
        <f>SUM(N208:N208)</f>
        <v>10073.15</v>
      </c>
    </row>
    <row r="208" spans="1:14" ht="25.5" x14ac:dyDescent="0.25">
      <c r="A208" s="137"/>
      <c r="B208" s="174"/>
      <c r="C208" s="177" t="s">
        <v>441</v>
      </c>
      <c r="D208" s="177" t="s">
        <v>442</v>
      </c>
      <c r="E208" s="177" t="s">
        <v>443</v>
      </c>
      <c r="F208" s="181" t="s">
        <v>201</v>
      </c>
      <c r="G208" s="69"/>
      <c r="H208" s="216">
        <v>0</v>
      </c>
      <c r="I208" s="71"/>
      <c r="J208" s="216">
        <v>9288.7800000000007</v>
      </c>
      <c r="K208" s="71"/>
      <c r="L208" s="216">
        <v>9288.7800000000007</v>
      </c>
      <c r="M208" s="71"/>
      <c r="N208" s="218">
        <v>10073.15</v>
      </c>
    </row>
    <row r="209" spans="1:14" x14ac:dyDescent="0.25">
      <c r="A209" s="140" t="s">
        <v>110</v>
      </c>
      <c r="B209" s="142" t="s">
        <v>123</v>
      </c>
      <c r="C209" s="176"/>
      <c r="D209" s="176"/>
      <c r="E209" s="176"/>
      <c r="F209" s="227"/>
      <c r="G209" s="167">
        <f t="shared" ref="G209:N209" si="9">+G201+G207</f>
        <v>20647.36</v>
      </c>
      <c r="H209" s="168">
        <f t="shared" si="9"/>
        <v>28928.969999999998</v>
      </c>
      <c r="I209" s="168">
        <f t="shared" si="9"/>
        <v>37335.46</v>
      </c>
      <c r="J209" s="168">
        <f t="shared" si="9"/>
        <v>60202.63</v>
      </c>
      <c r="K209" s="168">
        <f t="shared" si="9"/>
        <v>54497.64</v>
      </c>
      <c r="L209" s="168">
        <f t="shared" si="9"/>
        <v>118762.31</v>
      </c>
      <c r="M209" s="168">
        <f t="shared" si="9"/>
        <v>127087.24</v>
      </c>
      <c r="N209" s="169">
        <f t="shared" si="9"/>
        <v>149032.38</v>
      </c>
    </row>
    <row r="210" spans="1:14" ht="17.25" x14ac:dyDescent="0.25">
      <c r="A210" s="170" t="s">
        <v>137</v>
      </c>
      <c r="B210" s="37" t="s">
        <v>144</v>
      </c>
      <c r="C210" s="129"/>
      <c r="D210" s="129"/>
      <c r="E210" s="129"/>
      <c r="F210" s="130"/>
      <c r="G210" s="171"/>
      <c r="H210" s="172">
        <v>0</v>
      </c>
      <c r="I210" s="172"/>
      <c r="J210" s="172">
        <v>0</v>
      </c>
      <c r="K210" s="172"/>
      <c r="L210" s="172">
        <v>0</v>
      </c>
      <c r="M210" s="172"/>
      <c r="N210" s="173">
        <v>0</v>
      </c>
    </row>
    <row r="211" spans="1:14" x14ac:dyDescent="0.25">
      <c r="A211" s="263" t="s">
        <v>132</v>
      </c>
      <c r="B211" s="264"/>
      <c r="C211" s="131"/>
      <c r="D211" s="131"/>
      <c r="E211" s="131"/>
      <c r="F211" s="131"/>
      <c r="G211" s="121">
        <f t="shared" ref="G211:N211" si="10">+G210+G209+G200+G197+G190+G185+G170</f>
        <v>228866.5</v>
      </c>
      <c r="H211" s="122">
        <f t="shared" si="10"/>
        <v>335865.28</v>
      </c>
      <c r="I211" s="122">
        <f t="shared" si="10"/>
        <v>536795.65999999992</v>
      </c>
      <c r="J211" s="122">
        <f t="shared" si="10"/>
        <v>664287.3899999999</v>
      </c>
      <c r="K211" s="122">
        <f t="shared" si="10"/>
        <v>698905.55999999994</v>
      </c>
      <c r="L211" s="122">
        <f t="shared" si="10"/>
        <v>1138599.28</v>
      </c>
      <c r="M211" s="122">
        <f t="shared" si="10"/>
        <v>1274807.9100000001</v>
      </c>
      <c r="N211" s="123">
        <f t="shared" si="10"/>
        <v>1397638.42</v>
      </c>
    </row>
    <row r="212" spans="1:14" x14ac:dyDescent="0.25">
      <c r="A212" s="263" t="s">
        <v>174</v>
      </c>
      <c r="B212" s="264"/>
      <c r="C212" s="128"/>
      <c r="D212" s="128"/>
      <c r="E212" s="128"/>
      <c r="F212" s="128"/>
      <c r="G212" s="2"/>
      <c r="H212" s="86">
        <v>0</v>
      </c>
      <c r="I212" s="3"/>
      <c r="J212" s="86">
        <v>0</v>
      </c>
      <c r="K212" s="3"/>
      <c r="L212" s="86">
        <v>0</v>
      </c>
      <c r="M212" s="3"/>
      <c r="N212" s="88">
        <v>0</v>
      </c>
    </row>
    <row r="213" spans="1:14" x14ac:dyDescent="0.25">
      <c r="A213" s="17"/>
      <c r="B213" s="42"/>
      <c r="C213" s="42"/>
      <c r="D213" s="42"/>
      <c r="E213" s="42"/>
      <c r="F213" s="42"/>
      <c r="G213" s="43"/>
      <c r="H213" s="43"/>
      <c r="I213" s="43"/>
      <c r="J213" s="43"/>
      <c r="K213" s="43"/>
      <c r="L213" s="43"/>
      <c r="M213" s="43"/>
      <c r="N213" s="44"/>
    </row>
    <row r="214" spans="1:14" x14ac:dyDescent="0.25">
      <c r="A214" s="45"/>
      <c r="B214" s="46" t="s">
        <v>129</v>
      </c>
      <c r="C214" s="132"/>
      <c r="D214" s="132"/>
      <c r="E214" s="132"/>
      <c r="F214" s="132"/>
      <c r="G214" s="122">
        <f t="shared" ref="G214:N214" si="11">+G90-G211</f>
        <v>36540.75</v>
      </c>
      <c r="H214" s="122">
        <f t="shared" si="11"/>
        <v>-56318.609999999986</v>
      </c>
      <c r="I214" s="122">
        <f t="shared" si="11"/>
        <v>64425.270000000019</v>
      </c>
      <c r="J214" s="122">
        <f t="shared" si="11"/>
        <v>84405.110000000102</v>
      </c>
      <c r="K214" s="122">
        <f t="shared" si="11"/>
        <v>244981.37000000011</v>
      </c>
      <c r="L214" s="122">
        <f t="shared" si="11"/>
        <v>-59437.699999999953</v>
      </c>
      <c r="M214" s="122">
        <f t="shared" si="11"/>
        <v>-19238.770000000251</v>
      </c>
      <c r="N214" s="123">
        <f t="shared" si="11"/>
        <v>125463.52000000002</v>
      </c>
    </row>
    <row r="215" spans="1:14" s="23" customFormat="1" x14ac:dyDescent="0.2">
      <c r="A215" s="45"/>
      <c r="B215" s="46" t="s">
        <v>163</v>
      </c>
      <c r="C215" s="133"/>
      <c r="D215" s="133"/>
      <c r="E215" s="133"/>
      <c r="F215" s="133"/>
      <c r="G215" s="4"/>
      <c r="H215" s="126">
        <f>+H91-H212</f>
        <v>0</v>
      </c>
      <c r="I215" s="5"/>
      <c r="J215" s="126">
        <f>+J91-J212</f>
        <v>0</v>
      </c>
      <c r="K215" s="5"/>
      <c r="L215" s="126">
        <f>+L91-L212</f>
        <v>0</v>
      </c>
      <c r="M215" s="5"/>
      <c r="N215" s="124">
        <f>+N91-N212</f>
        <v>0</v>
      </c>
    </row>
    <row r="216" spans="1:14" s="23" customFormat="1" x14ac:dyDescent="0.25">
      <c r="A216" s="47"/>
      <c r="B216" s="46" t="s">
        <v>134</v>
      </c>
      <c r="C216" s="132"/>
      <c r="D216" s="132"/>
      <c r="E216" s="132"/>
      <c r="F216" s="132"/>
      <c r="G216" s="122">
        <v>0</v>
      </c>
      <c r="H216" s="122">
        <f>IF(H214&lt;0,-H214,0)</f>
        <v>56318.609999999986</v>
      </c>
      <c r="I216" s="122">
        <v>0</v>
      </c>
      <c r="J216" s="122">
        <f>IF(J214&lt;0,-J214,0)</f>
        <v>0</v>
      </c>
      <c r="K216" s="122">
        <v>0</v>
      </c>
      <c r="L216" s="122">
        <f>IF(L214&lt;0,-L214,0)</f>
        <v>59437.699999999953</v>
      </c>
      <c r="M216" s="122">
        <v>0</v>
      </c>
      <c r="N216" s="125">
        <f>IF(N214&lt;0,-N214,0)</f>
        <v>0</v>
      </c>
    </row>
    <row r="217" spans="1:14" s="6" customFormat="1" ht="21" customHeight="1" x14ac:dyDescent="0.2">
      <c r="A217" s="277" t="s">
        <v>149</v>
      </c>
      <c r="B217" s="277"/>
      <c r="C217" s="277"/>
      <c r="D217" s="277"/>
      <c r="E217" s="277"/>
      <c r="F217" s="277"/>
      <c r="G217" s="277"/>
      <c r="H217" s="277"/>
      <c r="I217" s="277"/>
      <c r="J217" s="277"/>
      <c r="K217" s="277"/>
      <c r="L217" s="277"/>
      <c r="M217" s="277"/>
      <c r="N217" s="277"/>
    </row>
    <row r="218" spans="1:14" s="6" customFormat="1" ht="21" customHeight="1" x14ac:dyDescent="0.2">
      <c r="A218" s="278" t="s">
        <v>151</v>
      </c>
      <c r="B218" s="278"/>
      <c r="C218" s="278"/>
      <c r="D218" s="278"/>
      <c r="E218" s="278"/>
      <c r="F218" s="278"/>
      <c r="G218" s="278"/>
      <c r="H218" s="278"/>
      <c r="I218" s="278"/>
      <c r="J218" s="278"/>
      <c r="K218" s="278"/>
      <c r="L218" s="278"/>
      <c r="M218" s="278"/>
      <c r="N218" s="278"/>
    </row>
    <row r="219" spans="1:14" s="6" customFormat="1" ht="21" customHeight="1" x14ac:dyDescent="0.2">
      <c r="A219" s="268" t="s">
        <v>167</v>
      </c>
      <c r="B219" s="268"/>
      <c r="C219" s="268"/>
      <c r="D219" s="268"/>
      <c r="E219" s="268"/>
      <c r="F219" s="268"/>
      <c r="G219" s="268"/>
      <c r="H219" s="268"/>
      <c r="I219" s="268"/>
      <c r="J219" s="268"/>
      <c r="K219" s="268"/>
      <c r="L219" s="268"/>
      <c r="M219" s="268"/>
      <c r="N219" s="268"/>
    </row>
  </sheetData>
  <sheetProtection password="D3C7" sheet="1" objects="1" scenarios="1"/>
  <mergeCells count="39">
    <mergeCell ref="A211:B211"/>
    <mergeCell ref="A212:B212"/>
    <mergeCell ref="A217:N217"/>
    <mergeCell ref="A218:N218"/>
    <mergeCell ref="A219:N219"/>
    <mergeCell ref="F93:F95"/>
    <mergeCell ref="G93:N93"/>
    <mergeCell ref="G94:H94"/>
    <mergeCell ref="I94:J94"/>
    <mergeCell ref="K94:L94"/>
    <mergeCell ref="M94:N94"/>
    <mergeCell ref="E93:E95"/>
    <mergeCell ref="A91:B91"/>
    <mergeCell ref="A93:A95"/>
    <mergeCell ref="B93:B95"/>
    <mergeCell ref="C93:C95"/>
    <mergeCell ref="D93:D95"/>
    <mergeCell ref="A90:B90"/>
    <mergeCell ref="A8:N8"/>
    <mergeCell ref="A9:N9"/>
    <mergeCell ref="A11:A13"/>
    <mergeCell ref="B11:B13"/>
    <mergeCell ref="C11:C13"/>
    <mergeCell ref="D11:D13"/>
    <mergeCell ref="E11:E13"/>
    <mergeCell ref="F11:F13"/>
    <mergeCell ref="G11:N11"/>
    <mergeCell ref="G12:H12"/>
    <mergeCell ref="I12:J12"/>
    <mergeCell ref="K12:L12"/>
    <mergeCell ref="M12:N12"/>
    <mergeCell ref="A88:B88"/>
    <mergeCell ref="A89:B89"/>
    <mergeCell ref="A7:N7"/>
    <mergeCell ref="B1:N2"/>
    <mergeCell ref="A3:N3"/>
    <mergeCell ref="A4:N4"/>
    <mergeCell ref="A5:N5"/>
    <mergeCell ref="A6:N6"/>
  </mergeCells>
  <pageMargins left="0.31496062992126" right="0.118110236220472" top="0.15748031496063" bottom="0" header="0" footer="0"/>
  <pageSetup paperSize="9" scale="10" fitToHeight="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Privacy (Dasein)</cp:lastModifiedBy>
  <cp:lastPrinted>2025-01-31T15:01:04Z</cp:lastPrinted>
  <dcterms:created xsi:type="dcterms:W3CDTF">2015-02-26T11:29:02Z</dcterms:created>
  <dcterms:modified xsi:type="dcterms:W3CDTF">2026-02-17T13:12:02Z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